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eb48483da1ee21/Documents/VC/IQAC/NAAC-Preparations/SSR-2020-FINAL/QIF-INFRASTRUCTURAL-FACILITIES/FINAL-DATA-VER-1/"/>
    </mc:Choice>
  </mc:AlternateContent>
  <xr:revisionPtr revIDLastSave="72" documentId="8_{822B5149-C8B2-4E4B-8F75-77CCEAC62D43}" xr6:coauthVersionLast="46" xr6:coauthVersionMax="46" xr10:uidLastSave="{B3986A65-694E-4A4B-BDB2-201188AE1427}"/>
  <bookViews>
    <workbookView xWindow="-108" yWindow="-108" windowWidth="23256" windowHeight="12576" activeTab="1" xr2:uid="{589669C5-FE9B-4C03-89C4-DE2CB1451CCD}"/>
  </bookViews>
  <sheets>
    <sheet name="CLASS-ROOMS" sheetId="1" r:id="rId1"/>
    <sheet name="LABS" sheetId="2" r:id="rId2"/>
    <sheet name="STAFF-ROOMS" sheetId="3" r:id="rId3"/>
    <sheet name="UTILITIES" sheetId="4" r:id="rId4"/>
  </sheets>
  <definedNames>
    <definedName name="_xlnm._FilterDatabase" localSheetId="0" hidden="1">'CLASS-ROOMS'!$A$2:$I$48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4" l="1"/>
  <c r="E31" i="4" s="1"/>
  <c r="D32" i="4"/>
  <c r="E32" i="4" s="1"/>
  <c r="E27" i="4"/>
  <c r="D27" i="4"/>
  <c r="D26" i="4"/>
  <c r="E26" i="4" s="1"/>
  <c r="D25" i="4"/>
  <c r="E25" i="4" s="1"/>
  <c r="D30" i="4"/>
  <c r="E30" i="4" s="1"/>
  <c r="D29" i="4"/>
  <c r="E29" i="4" s="1"/>
  <c r="D28" i="4"/>
  <c r="E28" i="4" s="1"/>
  <c r="E22" i="4"/>
  <c r="D22" i="4"/>
  <c r="D21" i="4"/>
  <c r="E21" i="4" s="1"/>
  <c r="D24" i="4"/>
  <c r="E24" i="4" s="1"/>
  <c r="D23" i="4"/>
  <c r="E23" i="4" s="1"/>
  <c r="D9" i="4"/>
  <c r="E9" i="4" s="1"/>
  <c r="E5" i="4" l="1"/>
  <c r="D4" i="4" l="1"/>
  <c r="E15" i="4"/>
  <c r="E19" i="4"/>
  <c r="E18" i="4"/>
  <c r="D17" i="4"/>
  <c r="E17" i="4" s="1"/>
  <c r="D16" i="4"/>
  <c r="E16" i="4" s="1"/>
  <c r="D14" i="4"/>
  <c r="E14" i="4" s="1"/>
  <c r="D13" i="4"/>
  <c r="E13" i="4" s="1"/>
  <c r="E12" i="4"/>
  <c r="E11" i="4"/>
  <c r="E10" i="4"/>
  <c r="E8" i="4"/>
  <c r="E7" i="4"/>
  <c r="E6" i="4"/>
  <c r="E20" i="4"/>
  <c r="E22" i="3"/>
  <c r="D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72" i="2"/>
  <c r="G72" i="2"/>
  <c r="H70" i="2"/>
  <c r="G70" i="2"/>
  <c r="H68" i="2"/>
  <c r="G68" i="2"/>
  <c r="H67" i="2"/>
  <c r="G67" i="2"/>
  <c r="H66" i="2"/>
  <c r="G66" i="2"/>
  <c r="H65" i="2"/>
  <c r="G65" i="2"/>
  <c r="H63" i="2"/>
  <c r="G63" i="2"/>
  <c r="H62" i="2"/>
  <c r="G62" i="2"/>
  <c r="H61" i="2"/>
  <c r="G61" i="2"/>
  <c r="H59" i="2"/>
  <c r="G59" i="2"/>
  <c r="H57" i="2"/>
  <c r="G57" i="2"/>
  <c r="H55" i="2"/>
  <c r="G55" i="2"/>
  <c r="H53" i="2"/>
  <c r="G53" i="2"/>
  <c r="H51" i="2"/>
  <c r="G51" i="2"/>
  <c r="H50" i="2"/>
  <c r="G50" i="2"/>
  <c r="H48" i="2"/>
  <c r="G48" i="2"/>
  <c r="H47" i="2"/>
  <c r="G47" i="2"/>
  <c r="H46" i="2"/>
  <c r="G46" i="2"/>
  <c r="H44" i="2"/>
  <c r="G44" i="2"/>
  <c r="H43" i="2"/>
  <c r="G43" i="2"/>
  <c r="H42" i="2"/>
  <c r="G42" i="2"/>
  <c r="H41" i="2"/>
  <c r="G41" i="2"/>
  <c r="H39" i="2"/>
  <c r="G39" i="2"/>
  <c r="H38" i="2"/>
  <c r="G38" i="2"/>
  <c r="H37" i="2"/>
  <c r="G37" i="2"/>
  <c r="H35" i="2"/>
  <c r="G35" i="2"/>
  <c r="H32" i="2"/>
  <c r="G32" i="2"/>
  <c r="H28" i="2"/>
  <c r="G28" i="2"/>
  <c r="H27" i="2"/>
  <c r="G27" i="2"/>
  <c r="H19" i="2"/>
  <c r="G19" i="2"/>
  <c r="H18" i="2"/>
  <c r="G18" i="2"/>
  <c r="H17" i="2"/>
  <c r="G17" i="2"/>
  <c r="H16" i="2"/>
  <c r="G16" i="2"/>
  <c r="H11" i="2"/>
  <c r="G11" i="2"/>
  <c r="H10" i="2"/>
  <c r="G10" i="2"/>
  <c r="H9" i="2"/>
  <c r="G9" i="2"/>
  <c r="H8" i="2"/>
  <c r="G8" i="2"/>
  <c r="H7" i="2"/>
  <c r="G7" i="2"/>
  <c r="H6" i="2"/>
  <c r="G6" i="2"/>
  <c r="H5" i="2"/>
  <c r="G5" i="2"/>
  <c r="G48" i="1"/>
  <c r="G47" i="1"/>
  <c r="F47" i="1"/>
  <c r="E47" i="1"/>
  <c r="I46" i="1"/>
  <c r="I45" i="1"/>
  <c r="I44" i="1"/>
  <c r="I43" i="1"/>
  <c r="I42" i="1"/>
  <c r="D41" i="1"/>
  <c r="D48" i="1" s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E4" i="4" l="1"/>
  <c r="E33" i="4" s="1"/>
  <c r="D33" i="4"/>
  <c r="I41" i="1"/>
  <c r="I47" i="1" s="1"/>
  <c r="H47" i="1"/>
  <c r="D47" i="1"/>
</calcChain>
</file>

<file path=xl/sharedStrings.xml><?xml version="1.0" encoding="utf-8"?>
<sst xmlns="http://schemas.openxmlformats.org/spreadsheetml/2006/main" count="377" uniqueCount="281">
  <si>
    <t>CLASS ROOM DETAILS</t>
  </si>
  <si>
    <t>ROOM NO.</t>
  </si>
  <si>
    <t>Dimension    (in ft)</t>
  </si>
  <si>
    <t>Dimension    (in Mtr)</t>
  </si>
  <si>
    <t>Area                (in sft)</t>
  </si>
  <si>
    <t>No. of Big Benches</t>
  </si>
  <si>
    <t>No. of small benches</t>
  </si>
  <si>
    <t>Seating Capacity</t>
  </si>
  <si>
    <t>ICT</t>
  </si>
  <si>
    <t>AREA IN sqm</t>
  </si>
  <si>
    <t>001</t>
  </si>
  <si>
    <t>23.5 X 21.11</t>
  </si>
  <si>
    <t>7.16 X 6.43</t>
  </si>
  <si>
    <t>NOT AVAILABLE</t>
  </si>
  <si>
    <t>002</t>
  </si>
  <si>
    <t>29.11 X 21.1</t>
  </si>
  <si>
    <t>8.87 X 6.43</t>
  </si>
  <si>
    <t>003</t>
  </si>
  <si>
    <t>17.3 X 19.3</t>
  </si>
  <si>
    <t>5.27 X 5.88</t>
  </si>
  <si>
    <t>23.4 X 21.1</t>
  </si>
  <si>
    <t>7.13 X 6.43</t>
  </si>
  <si>
    <t>29.1 X 21.1</t>
  </si>
  <si>
    <t>8.86 X 6.43</t>
  </si>
  <si>
    <t>29.1 X 30.11</t>
  </si>
  <si>
    <t>8.86 X 9.17</t>
  </si>
  <si>
    <t xml:space="preserve"> AVAILABLE</t>
  </si>
  <si>
    <t>29.7 X 31.2</t>
  </si>
  <si>
    <t>9.05 X 9.5</t>
  </si>
  <si>
    <t>29.2 X 31</t>
  </si>
  <si>
    <t>8.9 X 9.44</t>
  </si>
  <si>
    <t>31.6 X 19.2</t>
  </si>
  <si>
    <t>9.63 X 5.85</t>
  </si>
  <si>
    <t>AVAILABLE</t>
  </si>
  <si>
    <t>31.5 X 19.7</t>
  </si>
  <si>
    <t>9.6 X 6</t>
  </si>
  <si>
    <t>31.6 X 19.6</t>
  </si>
  <si>
    <t>9.63 X 5.97</t>
  </si>
  <si>
    <t>31.5 X 18.11</t>
  </si>
  <si>
    <t>9.6 X 5.51</t>
  </si>
  <si>
    <t>29.1 X 20</t>
  </si>
  <si>
    <t>8.86 X 6.09</t>
  </si>
  <si>
    <t>25.3 X 23.7</t>
  </si>
  <si>
    <t>7.71 X 7.22</t>
  </si>
  <si>
    <t>30.5 X 23.7</t>
  </si>
  <si>
    <t>9.29 X 7.22</t>
  </si>
  <si>
    <t>30.7 X 23.7</t>
  </si>
  <si>
    <t>9.35 X 7.22</t>
  </si>
  <si>
    <t>26.1 X 31.11</t>
  </si>
  <si>
    <t>7.95 X 9.48</t>
  </si>
  <si>
    <t>29.1 X 30.3</t>
  </si>
  <si>
    <t>8.86 X 9.23</t>
  </si>
  <si>
    <t>39.5 X 31.3</t>
  </si>
  <si>
    <t>12.03 X 9.54</t>
  </si>
  <si>
    <t>39.2 X 31.3</t>
  </si>
  <si>
    <t>11.94 X 9.54</t>
  </si>
  <si>
    <t>11.5 X 19.1</t>
  </si>
  <si>
    <t>3.5 X 5.82</t>
  </si>
  <si>
    <t>24.5 X 20.1</t>
  </si>
  <si>
    <t>7.46 X 6.12</t>
  </si>
  <si>
    <t>209A</t>
  </si>
  <si>
    <t>19.5 X 11.1</t>
  </si>
  <si>
    <t>5.94 X 3.38</t>
  </si>
  <si>
    <t>28.2 X 19.6</t>
  </si>
  <si>
    <t>8.59 X 5.97</t>
  </si>
  <si>
    <t>23.9 X 18.2</t>
  </si>
  <si>
    <t>7.28 X 5.54</t>
  </si>
  <si>
    <t>211A</t>
  </si>
  <si>
    <t>19.4 X 11.11</t>
  </si>
  <si>
    <t>5.91 X 3.38</t>
  </si>
  <si>
    <t>23.1 X 10.5</t>
  </si>
  <si>
    <t>7.04 X 3.2</t>
  </si>
  <si>
    <t>212A</t>
  </si>
  <si>
    <t>19.9 X 11.8</t>
  </si>
  <si>
    <t>6.06 X 3.59</t>
  </si>
  <si>
    <t>31.5 X 19.4</t>
  </si>
  <si>
    <t>9.6 X 5.91</t>
  </si>
  <si>
    <t>31.6 X 19.7</t>
  </si>
  <si>
    <t>9.63 X 6</t>
  </si>
  <si>
    <t>31.5 X 19.5</t>
  </si>
  <si>
    <t>9.6 X 5.94</t>
  </si>
  <si>
    <t>31.5 X 18.9</t>
  </si>
  <si>
    <t>9.6 X 5.76</t>
  </si>
  <si>
    <t>27 X 31.9</t>
  </si>
  <si>
    <t>8.22 X 9.72</t>
  </si>
  <si>
    <t>30.5 X 33.07</t>
  </si>
  <si>
    <t>9.29 X 10.07</t>
  </si>
  <si>
    <t>30.4 X 23.7</t>
  </si>
  <si>
    <t>9.26 X 7.22</t>
  </si>
  <si>
    <t>25.4 X 23.7</t>
  </si>
  <si>
    <t>7.74 X 7.22</t>
  </si>
  <si>
    <t>24.1 X 20.2</t>
  </si>
  <si>
    <t>16.48 X 6.15</t>
  </si>
  <si>
    <t>24 X 25</t>
  </si>
  <si>
    <t>7.31 X 7.62</t>
  </si>
  <si>
    <t xml:space="preserve"> NOT AVAILABLE</t>
  </si>
  <si>
    <t>23.11 X 21</t>
  </si>
  <si>
    <t>7.04 X 6.4</t>
  </si>
  <si>
    <t>23.1 X 20.2</t>
  </si>
  <si>
    <t>7.04 X 6.15</t>
  </si>
  <si>
    <t>24.2 X 23</t>
  </si>
  <si>
    <t>7.37 X 7.01</t>
  </si>
  <si>
    <t>24.2 X 20.1</t>
  </si>
  <si>
    <t>7.37 X 6.12</t>
  </si>
  <si>
    <t>TOTAL</t>
  </si>
  <si>
    <t>44 Rooms</t>
  </si>
  <si>
    <t>AVERAGE AREA</t>
  </si>
  <si>
    <t>LAB AREA MEASUREMENTS</t>
  </si>
  <si>
    <t>DEPARTMENT</t>
  </si>
  <si>
    <t>LABORATORY</t>
  </si>
  <si>
    <t>DIMENSION</t>
  </si>
  <si>
    <t>AREA</t>
  </si>
  <si>
    <t>IMPORTANT EQUIPMENT LIST</t>
  </si>
  <si>
    <t>Feet</t>
  </si>
  <si>
    <t>Mtr</t>
  </si>
  <si>
    <t>Sq. Ft</t>
  </si>
  <si>
    <t>Sq.Mtr</t>
  </si>
  <si>
    <t>Length</t>
  </si>
  <si>
    <t>Breadth</t>
  </si>
  <si>
    <t>PHYSICS</t>
  </si>
  <si>
    <t>LAB - 1 : I B.Sc.</t>
  </si>
  <si>
    <t>G.M. Counter &amp; Accessories</t>
  </si>
  <si>
    <t>LAB - 2 : II B.Sc.</t>
  </si>
  <si>
    <t>Cathode Ray Oscilloscope</t>
  </si>
  <si>
    <t>LAB -3 : III B.Sc. PAPER - 1</t>
  </si>
  <si>
    <t>E/M Thomson's Method</t>
  </si>
  <si>
    <t>LAB - 4 : III B.Sc. PAPER - 2</t>
  </si>
  <si>
    <t>Polarimeter Set</t>
  </si>
  <si>
    <t xml:space="preserve">DARK ROOM 1 </t>
  </si>
  <si>
    <t>R1058 Spectrometer</t>
  </si>
  <si>
    <t>DARK ROOM 2</t>
  </si>
  <si>
    <t>Ballistic Galvanometer</t>
  </si>
  <si>
    <t>STORE ROOM</t>
  </si>
  <si>
    <t>Signal Generator</t>
  </si>
  <si>
    <t>International Physics Olympiad Kit</t>
  </si>
  <si>
    <t>Millikan oil drop experiment</t>
  </si>
  <si>
    <t>Atwood machine</t>
  </si>
  <si>
    <t>CHEMISTRY &amp; BIOCHEMISTRY</t>
  </si>
  <si>
    <t>LAB - 1</t>
  </si>
  <si>
    <t>Laptop (Lenovo)</t>
  </si>
  <si>
    <t>LAB - 2</t>
  </si>
  <si>
    <t>Projector (Epson)</t>
  </si>
  <si>
    <t>LAB - 3</t>
  </si>
  <si>
    <t>Digital Balance (Eagle)
10G Sensitivity</t>
  </si>
  <si>
    <t>Remi six Finger Centrifuge machine</t>
  </si>
  <si>
    <t>Water distillation unit</t>
  </si>
  <si>
    <t>Conductivity meter</t>
  </si>
  <si>
    <t>Potentiometer</t>
  </si>
  <si>
    <t>PH Meter</t>
  </si>
  <si>
    <t>Micro controller based UV-VIS</t>
  </si>
  <si>
    <t>Digitial Colorimeter</t>
  </si>
  <si>
    <t>MATHEMATICS</t>
  </si>
  <si>
    <t>21 - Desktop
500GB HDD
1TB HDD
Projector
screen
Hp Toner CC 388A
Caspersky internet
security 5 user
Canon:337 Laserjet
Toner
Dlink DIR6615n300
Exide Batteries (instaled
in Language laboratory)
Exide Batteries</t>
  </si>
  <si>
    <t>BOTANY</t>
  </si>
  <si>
    <t>Herbarium cabinet of 12 drawers &amp; Press for fieldwork, Pointer eye piece (10x)</t>
  </si>
  <si>
    <t>Projection microscope, Double Demonstation eyey piece, Filter apparatus,500ml capacity heating mantle, chart cabinet stand for visual charts</t>
  </si>
  <si>
    <t>MICROBIOLOGY</t>
  </si>
  <si>
    <t xml:space="preserve">pH meter pen ERMA
Colorimeter ELICO, Hot plate round 8’’,Heating Mantle500ml
pH meter Alpha make digital 1-14 range with electrode, Hot plate
pH meter pen Acutek
Colorimeter Digital 8 filter, Heating Mantle 500ml, Electronic balance, Hot air oven, Refrigerator
Digital colony counter, G-coil Stove
Stage Micrometer (05)
Haemocytometer Counting Chamber (05)
</t>
  </si>
  <si>
    <t>ZOOLOGY</t>
  </si>
  <si>
    <t>Incubator,digital balance,hot plate,computers,monitor,projector,printer epson L:1300,power bank,ups,monitor,router,keyboard,phase contrast microscope.</t>
  </si>
  <si>
    <t>MUSEUM</t>
  </si>
  <si>
    <t>ELECTRONICS</t>
  </si>
  <si>
    <t xml:space="preserve">LAB -1 </t>
  </si>
  <si>
    <t>Digital storage CRO
 Function Generator
 Microcontroller trainer kits
 Regulated DC power supply
8051 development board
Microprocessor trainer kits
 PIC development board
Digital Trainer
Communication trainer
Optical fiber trainer</t>
  </si>
  <si>
    <t>TECHNICAL ROOM</t>
  </si>
  <si>
    <t>COMPUTER SCIENCE</t>
  </si>
  <si>
    <t>76 Systems-  I3 &amp; I5
5 Laptops
3 Projectors
5 Printers
3 Scanners
1 portable scanner</t>
  </si>
  <si>
    <t>LAB -2</t>
  </si>
  <si>
    <t>LAB - 3 : NEW</t>
  </si>
  <si>
    <t>BIOTECHNOLOGY</t>
  </si>
  <si>
    <t>Cooling Uktra Centrifuge - Remi make
Laminar Airflow Chamber
Autoclave
Deep Freezer
Spectrophotometer
Tissue culture racks with illuminator &amp; timer
Digital weighing balance-0.01g accuracy
Hot air oven
digital Colorimeter
Centrifuge - Table top- remi make mini
Serological water bath
Micropipettes
Water deionizer</t>
  </si>
  <si>
    <t>INCUBATION CENTRE</t>
  </si>
  <si>
    <t>GENETICS</t>
  </si>
  <si>
    <t xml:space="preserve">AUTOMATIC PIPETTE (1-10µl)
DIGITAL CALORIMETER
PH METER
CALORIMETRE ALPHA MAKE
UV TRANSILLUMINATOR
CENTRIFUGE
WATER BATH
</t>
  </si>
  <si>
    <t>STATISTICS</t>
  </si>
  <si>
    <t>Kaspersky internet security
Pen Drive - 16 &amp; 32GB
Spike Booster</t>
  </si>
  <si>
    <t>ENGLISH</t>
  </si>
  <si>
    <t>18 Systems- I3 - 2GB &amp; 500GB</t>
  </si>
  <si>
    <t>COMMERCE &amp; MANAGEMENT</t>
  </si>
  <si>
    <t xml:space="preserve">LAB - 1 </t>
  </si>
  <si>
    <t xml:space="preserve">36 Systems - I3 </t>
  </si>
  <si>
    <t>PG PHYSICS</t>
  </si>
  <si>
    <t>Muffel furnace
Phywe table top X-ray diffractometer
Gouy Balance
Constant deviation spectrometer
UV visible spectrophotometer
Micheleson Interferometer
Metallurical microscope</t>
  </si>
  <si>
    <t>PG CHEMISTRY</t>
  </si>
  <si>
    <t>Fuming Hood 01
Muffel furnace 
 Rotary Evaporator 
 Magnetic stirrer (2 MLH) 
 Magnetic stirrer (1 MLH) 
Distillation plant 
 Refrigerator 
Ice making machine 
 Electronic balance (Shimadzu) 
 Electronic balance (200mg-600g) 
 UV Chamber 
 Mono-quartz distillation unit 
 RO filter 
Spectrophotometer</t>
  </si>
  <si>
    <t>PG MATHEMATICS</t>
  </si>
  <si>
    <t>19 Systems - I3, 3.3 GHz, 2GB Ram ( 9Lenovo 9 &amp; HP 10 systems) Windows 7.</t>
  </si>
  <si>
    <t>28 Labs</t>
  </si>
  <si>
    <t>TOTAL AREA</t>
  </si>
  <si>
    <t>UNIT</t>
  </si>
  <si>
    <t>sft</t>
  </si>
  <si>
    <t>sqm</t>
  </si>
  <si>
    <t>STAFF ROOM MEASUREMENTS</t>
  </si>
  <si>
    <t>SL NO</t>
  </si>
  <si>
    <t xml:space="preserve">MEASUREMENTS </t>
  </si>
  <si>
    <t xml:space="preserve">Area </t>
  </si>
  <si>
    <t>(in feet)</t>
  </si>
  <si>
    <t>(in sft)</t>
  </si>
  <si>
    <t>(in sqm)</t>
  </si>
  <si>
    <t>30 X 15</t>
  </si>
  <si>
    <t>30 X 30</t>
  </si>
  <si>
    <t>32 X 15</t>
  </si>
  <si>
    <t>CHEMISTRY</t>
  </si>
  <si>
    <t>32 X 11</t>
  </si>
  <si>
    <t>15 X 11</t>
  </si>
  <si>
    <t>KANNADA</t>
  </si>
  <si>
    <t xml:space="preserve">STATISTICS </t>
  </si>
  <si>
    <t>31 X 20</t>
  </si>
  <si>
    <t>COMMERECE</t>
  </si>
  <si>
    <t>40 X 23</t>
  </si>
  <si>
    <t>GENETICS +LAB</t>
  </si>
  <si>
    <t xml:space="preserve"> 7 X 20</t>
  </si>
  <si>
    <t>20 X 12</t>
  </si>
  <si>
    <t>SANSKRIT + HINDI</t>
  </si>
  <si>
    <t>23 X 15</t>
  </si>
  <si>
    <t>20 X 22</t>
  </si>
  <si>
    <t>21 X 17</t>
  </si>
  <si>
    <t>29 X 11</t>
  </si>
  <si>
    <t>PG MATHS</t>
  </si>
  <si>
    <t>20 X 29</t>
  </si>
  <si>
    <t>PG COMMERCE</t>
  </si>
  <si>
    <t>20 X 24</t>
  </si>
  <si>
    <t>BIO TECH</t>
  </si>
  <si>
    <t>30 X 10</t>
  </si>
  <si>
    <t>UTILITIES</t>
  </si>
  <si>
    <t>INDOOR Auditorium</t>
  </si>
  <si>
    <t>120 X 40</t>
  </si>
  <si>
    <t>CAFETARIA</t>
  </si>
  <si>
    <t>60 x 30</t>
  </si>
  <si>
    <t>NSS</t>
  </si>
  <si>
    <t>17 X 14</t>
  </si>
  <si>
    <t>NCC</t>
  </si>
  <si>
    <t>30x32</t>
  </si>
  <si>
    <t>NAAC ROOM (IQAC)</t>
  </si>
  <si>
    <t>23 X 18</t>
  </si>
  <si>
    <t>LADIES COMMON ROOM</t>
  </si>
  <si>
    <t>28 X 14</t>
  </si>
  <si>
    <r>
      <t>LADIES TOILET staff -  1</t>
    </r>
    <r>
      <rPr>
        <vertAlign val="superscript"/>
        <sz val="13"/>
        <color rgb="FF0070C0"/>
        <rFont val="Cambria"/>
        <family val="1"/>
      </rPr>
      <t>st</t>
    </r>
    <r>
      <rPr>
        <sz val="13"/>
        <color rgb="FF0070C0"/>
        <rFont val="Cambria"/>
        <family val="1"/>
      </rPr>
      <t xml:space="preserve"> floor</t>
    </r>
  </si>
  <si>
    <t>33 X 10</t>
  </si>
  <si>
    <r>
      <t>GENTS TOILET staff – 1</t>
    </r>
    <r>
      <rPr>
        <vertAlign val="superscript"/>
        <sz val="13"/>
        <color rgb="FF0070C0"/>
        <rFont val="Cambria"/>
        <family val="1"/>
      </rPr>
      <t>st</t>
    </r>
    <r>
      <rPr>
        <sz val="13"/>
        <color rgb="FF0070C0"/>
        <rFont val="Cambria"/>
        <family val="1"/>
      </rPr>
      <t xml:space="preserve"> floor</t>
    </r>
  </si>
  <si>
    <t>22 X  7</t>
  </si>
  <si>
    <t>GENTS TOILET staff – ground floor</t>
  </si>
  <si>
    <t>GENTS TOILET students – ground floor</t>
  </si>
  <si>
    <t>24 X 27</t>
  </si>
  <si>
    <t>GENTS TOILET students – 2nd floor</t>
  </si>
  <si>
    <t>27 X  9</t>
  </si>
  <si>
    <r>
      <t>GENTS TOILET PG – 3</t>
    </r>
    <r>
      <rPr>
        <vertAlign val="superscript"/>
        <sz val="13"/>
        <color rgb="FF0070C0"/>
        <rFont val="Cambria"/>
        <family val="1"/>
      </rPr>
      <t>rd</t>
    </r>
    <r>
      <rPr>
        <sz val="13"/>
        <color rgb="FF0070C0"/>
        <rFont val="Cambria"/>
        <family val="1"/>
      </rPr>
      <t xml:space="preserve"> floor</t>
    </r>
  </si>
  <si>
    <t>20 X 13</t>
  </si>
  <si>
    <t>LADIES TOILET students – ground floor</t>
  </si>
  <si>
    <t>33 X 15</t>
  </si>
  <si>
    <r>
      <t>LADIES TOILET students – 2</t>
    </r>
    <r>
      <rPr>
        <vertAlign val="superscript"/>
        <sz val="13"/>
        <color rgb="FF0070C0"/>
        <rFont val="Cambria"/>
        <family val="1"/>
      </rPr>
      <t>nd</t>
    </r>
    <r>
      <rPr>
        <sz val="13"/>
        <color rgb="FF0070C0"/>
        <rFont val="Cambria"/>
        <family val="1"/>
      </rPr>
      <t xml:space="preserve"> floor</t>
    </r>
  </si>
  <si>
    <t>LADIES TOILET students – ladies room</t>
  </si>
  <si>
    <t>10 X 14</t>
  </si>
  <si>
    <t>LADIES TOILET PG – 2nd floor</t>
  </si>
  <si>
    <t>SPORTS</t>
  </si>
  <si>
    <t>15 X 14</t>
  </si>
  <si>
    <t>Open Auditorium Stage</t>
  </si>
  <si>
    <t>105 X 82</t>
  </si>
  <si>
    <t>Open auditorium &amp; Shuttle badminton court</t>
  </si>
  <si>
    <t>182 X 148</t>
  </si>
  <si>
    <t>KABADDI COURT</t>
  </si>
  <si>
    <t>41 X 32</t>
  </si>
  <si>
    <t>Volley Ball</t>
  </si>
  <si>
    <t>59 X 29</t>
  </si>
  <si>
    <t>Total Field Area</t>
  </si>
  <si>
    <t>150 X 300</t>
  </si>
  <si>
    <t xml:space="preserve">Basket Ball Court </t>
  </si>
  <si>
    <t>71 X 108</t>
  </si>
  <si>
    <t>Gallery</t>
  </si>
  <si>
    <t>19 x 23</t>
  </si>
  <si>
    <t xml:space="preserve">Administrative Office </t>
  </si>
  <si>
    <t>20 X 84</t>
  </si>
  <si>
    <t>Accounts Section</t>
  </si>
  <si>
    <t>14 X 15</t>
  </si>
  <si>
    <t>Library</t>
  </si>
  <si>
    <t>57 X 124</t>
  </si>
  <si>
    <t>Principal Chamber</t>
  </si>
  <si>
    <t>25 X 30</t>
  </si>
  <si>
    <t>Girls Hostel</t>
  </si>
  <si>
    <t>250 X 50</t>
  </si>
  <si>
    <t xml:space="preserve">TOTAL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</si>
</sst>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3"/>
      <color theme="1"/>
      <name val="Cambria"/>
      <family val="1"/>
    </font>
    <font>
      <sz val="13"/>
      <color theme="1"/>
      <name val="Cambria"/>
      <family val="1"/>
    </font>
    <font>
      <b/>
      <sz val="13"/>
      <color rgb="FFC00000"/>
      <name val="Cambria"/>
      <family val="1"/>
    </font>
    <font>
      <b/>
      <sz val="13"/>
      <color rgb="FF002060"/>
      <name val="Cambria"/>
      <family val="1"/>
    </font>
    <font>
      <b/>
      <sz val="13"/>
      <color rgb="FF0070C0"/>
      <name val="Cambria"/>
      <family val="1"/>
    </font>
    <font>
      <sz val="13"/>
      <color rgb="FF0070C0"/>
      <name val="Cambria"/>
      <family val="1"/>
    </font>
    <font>
      <b/>
      <sz val="13"/>
      <color rgb="FF7030A0"/>
      <name val="Cambria"/>
      <family val="1"/>
    </font>
    <font>
      <sz val="13"/>
      <color rgb="FF7030A0"/>
      <name val="Cambria"/>
      <family val="1"/>
    </font>
    <font>
      <b/>
      <sz val="13"/>
      <color theme="5" tint="-0.249977111117893"/>
      <name val="Cambria"/>
      <family val="1"/>
    </font>
    <font>
      <sz val="13"/>
      <color theme="5" tint="-0.249977111117893"/>
      <name val="Cambria"/>
      <family val="1"/>
    </font>
    <font>
      <b/>
      <sz val="13"/>
      <color rgb="FF00B050"/>
      <name val="Cambria"/>
      <family val="1"/>
    </font>
    <font>
      <sz val="13"/>
      <color rgb="FF00B050"/>
      <name val="Cambria"/>
      <family val="1"/>
    </font>
    <font>
      <sz val="13"/>
      <color rgb="FF002060"/>
      <name val="Cambria"/>
      <family val="1"/>
    </font>
    <font>
      <sz val="13"/>
      <color rgb="FFC00000"/>
      <name val="Cambria"/>
      <family val="1"/>
    </font>
    <font>
      <vertAlign val="superscript"/>
      <sz val="13"/>
      <color rgb="FF0070C0"/>
      <name val="Cambria"/>
      <family val="1"/>
    </font>
    <font>
      <b/>
      <sz val="13"/>
      <color rgb="FFFF0000"/>
      <name val="Cambria"/>
      <family val="1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4" fillId="0" borderId="0" xfId="0" applyFont="1"/>
    <xf numFmtId="0" fontId="12" fillId="0" borderId="1" xfId="0" quotePrefix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0" xfId="0" applyFont="1"/>
    <xf numFmtId="2" fontId="0" fillId="0" borderId="0" xfId="0" applyNumberFormat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8FF8B-AC57-4403-80FE-04FB24811D27}">
  <dimension ref="A1:I53"/>
  <sheetViews>
    <sheetView topLeftCell="A46" workbookViewId="0">
      <selection activeCell="D51" sqref="D51"/>
    </sheetView>
  </sheetViews>
  <sheetFormatPr defaultRowHeight="14.4" x14ac:dyDescent="0.3"/>
  <cols>
    <col min="1" max="9" width="15.109375" customWidth="1"/>
  </cols>
  <sheetData>
    <row r="1" spans="1:9" ht="33.75" customHeight="1" x14ac:dyDescent="0.3">
      <c r="A1" s="80" t="s">
        <v>0</v>
      </c>
      <c r="B1" s="81"/>
      <c r="C1" s="81"/>
      <c r="D1" s="82"/>
      <c r="E1" s="1"/>
      <c r="F1" s="1"/>
      <c r="G1" s="1"/>
      <c r="H1" s="1"/>
      <c r="I1" s="1"/>
    </row>
    <row r="2" spans="1:9" ht="33.6" x14ac:dyDescent="0.3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</row>
    <row r="3" spans="1:9" ht="32.25" customHeight="1" x14ac:dyDescent="0.3">
      <c r="A3" s="58" t="s">
        <v>10</v>
      </c>
      <c r="B3" s="45" t="s">
        <v>11</v>
      </c>
      <c r="C3" s="45" t="s">
        <v>12</v>
      </c>
      <c r="D3" s="59">
        <v>496.08499999999998</v>
      </c>
      <c r="E3" s="45">
        <v>18</v>
      </c>
      <c r="F3" s="60">
        <v>3</v>
      </c>
      <c r="G3" s="45">
        <v>80</v>
      </c>
      <c r="H3" s="45" t="s">
        <v>13</v>
      </c>
      <c r="I3" s="61">
        <f>CONVERT(D3,"ft^2","m^2")</f>
        <v>46.087804598399998</v>
      </c>
    </row>
    <row r="4" spans="1:9" ht="32.25" customHeight="1" x14ac:dyDescent="0.3">
      <c r="A4" s="58" t="s">
        <v>14</v>
      </c>
      <c r="B4" s="45" t="s">
        <v>15</v>
      </c>
      <c r="C4" s="45" t="s">
        <v>16</v>
      </c>
      <c r="D4" s="59">
        <v>614.221</v>
      </c>
      <c r="E4" s="45">
        <v>22</v>
      </c>
      <c r="F4" s="45">
        <v>3</v>
      </c>
      <c r="G4" s="45">
        <v>90</v>
      </c>
      <c r="H4" s="45" t="s">
        <v>13</v>
      </c>
      <c r="I4" s="61">
        <f t="shared" ref="I4:I46" si="0">CONVERT(D4,"ft^2","m^2")</f>
        <v>57.062998131839997</v>
      </c>
    </row>
    <row r="5" spans="1:9" ht="32.25" customHeight="1" x14ac:dyDescent="0.3">
      <c r="A5" s="58" t="s">
        <v>17</v>
      </c>
      <c r="B5" s="45" t="s">
        <v>18</v>
      </c>
      <c r="C5" s="45" t="s">
        <v>19</v>
      </c>
      <c r="D5" s="59">
        <v>333.89000000000004</v>
      </c>
      <c r="E5" s="45">
        <v>8</v>
      </c>
      <c r="F5" s="45">
        <v>6</v>
      </c>
      <c r="G5" s="45">
        <v>50</v>
      </c>
      <c r="H5" s="45" t="s">
        <v>13</v>
      </c>
      <c r="I5" s="61">
        <f t="shared" si="0"/>
        <v>31.019396025600003</v>
      </c>
    </row>
    <row r="6" spans="1:9" ht="32.25" customHeight="1" x14ac:dyDescent="0.3">
      <c r="A6" s="62">
        <v>101</v>
      </c>
      <c r="B6" s="11" t="s">
        <v>20</v>
      </c>
      <c r="C6" s="11" t="s">
        <v>21</v>
      </c>
      <c r="D6" s="63">
        <v>493.74</v>
      </c>
      <c r="E6" s="11">
        <v>15</v>
      </c>
      <c r="F6" s="11">
        <v>0</v>
      </c>
      <c r="G6" s="11">
        <v>75</v>
      </c>
      <c r="H6" s="11" t="s">
        <v>13</v>
      </c>
      <c r="I6" s="64">
        <f t="shared" si="0"/>
        <v>45.869946969600001</v>
      </c>
    </row>
    <row r="7" spans="1:9" ht="32.25" customHeight="1" x14ac:dyDescent="0.3">
      <c r="A7" s="62">
        <v>102</v>
      </c>
      <c r="B7" s="11" t="s">
        <v>22</v>
      </c>
      <c r="C7" s="11" t="s">
        <v>23</v>
      </c>
      <c r="D7" s="63">
        <v>614.0100000000001</v>
      </c>
      <c r="E7" s="11">
        <v>19</v>
      </c>
      <c r="F7" s="11">
        <v>0</v>
      </c>
      <c r="G7" s="11">
        <v>80</v>
      </c>
      <c r="H7" s="11" t="s">
        <v>13</v>
      </c>
      <c r="I7" s="64">
        <f t="shared" si="0"/>
        <v>57.043395590400003</v>
      </c>
    </row>
    <row r="8" spans="1:9" ht="32.25" customHeight="1" x14ac:dyDescent="0.3">
      <c r="A8" s="62">
        <v>103</v>
      </c>
      <c r="B8" s="11" t="s">
        <v>22</v>
      </c>
      <c r="C8" s="11" t="s">
        <v>23</v>
      </c>
      <c r="D8" s="63">
        <v>614.0100000000001</v>
      </c>
      <c r="E8" s="11">
        <v>24</v>
      </c>
      <c r="F8" s="11">
        <v>0</v>
      </c>
      <c r="G8" s="11">
        <v>80</v>
      </c>
      <c r="H8" s="11" t="s">
        <v>13</v>
      </c>
      <c r="I8" s="64">
        <f t="shared" si="0"/>
        <v>57.043395590400003</v>
      </c>
    </row>
    <row r="9" spans="1:9" ht="32.25" customHeight="1" x14ac:dyDescent="0.3">
      <c r="A9" s="62">
        <v>104</v>
      </c>
      <c r="B9" s="11" t="s">
        <v>24</v>
      </c>
      <c r="C9" s="11" t="s">
        <v>25</v>
      </c>
      <c r="D9" s="63">
        <v>876.20100000000002</v>
      </c>
      <c r="E9" s="11">
        <v>31</v>
      </c>
      <c r="F9" s="11">
        <v>2</v>
      </c>
      <c r="G9" s="11">
        <v>120</v>
      </c>
      <c r="H9" s="11" t="s">
        <v>26</v>
      </c>
      <c r="I9" s="64">
        <f t="shared" si="0"/>
        <v>81.401736551040003</v>
      </c>
    </row>
    <row r="10" spans="1:9" ht="32.25" customHeight="1" x14ac:dyDescent="0.3">
      <c r="A10" s="62">
        <v>105</v>
      </c>
      <c r="B10" s="11" t="s">
        <v>27</v>
      </c>
      <c r="C10" s="11" t="s">
        <v>28</v>
      </c>
      <c r="D10" s="63">
        <v>926.64</v>
      </c>
      <c r="E10" s="11">
        <v>31</v>
      </c>
      <c r="F10" s="11">
        <v>0</v>
      </c>
      <c r="G10" s="11">
        <v>120</v>
      </c>
      <c r="H10" s="11" t="s">
        <v>13</v>
      </c>
      <c r="I10" s="64">
        <f t="shared" si="0"/>
        <v>86.087672985599994</v>
      </c>
    </row>
    <row r="11" spans="1:9" ht="32.25" customHeight="1" x14ac:dyDescent="0.3">
      <c r="A11" s="62">
        <v>106</v>
      </c>
      <c r="B11" s="11" t="s">
        <v>29</v>
      </c>
      <c r="C11" s="11" t="s">
        <v>30</v>
      </c>
      <c r="D11" s="63">
        <v>905.19999999999993</v>
      </c>
      <c r="E11" s="11">
        <v>33</v>
      </c>
      <c r="F11" s="11">
        <v>2</v>
      </c>
      <c r="G11" s="11">
        <v>120</v>
      </c>
      <c r="H11" s="11" t="s">
        <v>13</v>
      </c>
      <c r="I11" s="64">
        <f t="shared" si="0"/>
        <v>84.095831808</v>
      </c>
    </row>
    <row r="12" spans="1:9" ht="32.25" customHeight="1" x14ac:dyDescent="0.3">
      <c r="A12" s="62">
        <v>107</v>
      </c>
      <c r="B12" s="11" t="s">
        <v>31</v>
      </c>
      <c r="C12" s="11" t="s">
        <v>32</v>
      </c>
      <c r="D12" s="63">
        <v>606.72</v>
      </c>
      <c r="E12" s="11">
        <v>18</v>
      </c>
      <c r="F12" s="11">
        <v>4</v>
      </c>
      <c r="G12" s="11">
        <v>80</v>
      </c>
      <c r="H12" s="11" t="s">
        <v>33</v>
      </c>
      <c r="I12" s="64">
        <f t="shared" si="0"/>
        <v>56.3661324288</v>
      </c>
    </row>
    <row r="13" spans="1:9" ht="32.25" customHeight="1" x14ac:dyDescent="0.3">
      <c r="A13" s="62">
        <v>108</v>
      </c>
      <c r="B13" s="11" t="s">
        <v>34</v>
      </c>
      <c r="C13" s="11" t="s">
        <v>35</v>
      </c>
      <c r="D13" s="63">
        <v>620.54999999999995</v>
      </c>
      <c r="E13" s="11">
        <v>18</v>
      </c>
      <c r="F13" s="11">
        <v>6</v>
      </c>
      <c r="G13" s="11">
        <v>80</v>
      </c>
      <c r="H13" s="11" t="s">
        <v>26</v>
      </c>
      <c r="I13" s="64">
        <f t="shared" si="0"/>
        <v>57.650981471999998</v>
      </c>
    </row>
    <row r="14" spans="1:9" ht="32.25" customHeight="1" x14ac:dyDescent="0.3">
      <c r="A14" s="62">
        <v>109</v>
      </c>
      <c r="B14" s="11" t="s">
        <v>36</v>
      </c>
      <c r="C14" s="11" t="s">
        <v>37</v>
      </c>
      <c r="D14" s="63">
        <v>619.36000000000013</v>
      </c>
      <c r="E14" s="11">
        <v>14</v>
      </c>
      <c r="F14" s="11">
        <v>10</v>
      </c>
      <c r="G14" s="11">
        <v>80</v>
      </c>
      <c r="H14" s="11" t="s">
        <v>26</v>
      </c>
      <c r="I14" s="64">
        <f t="shared" si="0"/>
        <v>57.54042685440001</v>
      </c>
    </row>
    <row r="15" spans="1:9" ht="32.25" customHeight="1" x14ac:dyDescent="0.3">
      <c r="A15" s="62">
        <v>110</v>
      </c>
      <c r="B15" s="11" t="s">
        <v>38</v>
      </c>
      <c r="C15" s="11" t="s">
        <v>39</v>
      </c>
      <c r="D15" s="63">
        <v>570.46500000000003</v>
      </c>
      <c r="E15" s="11">
        <v>16</v>
      </c>
      <c r="F15" s="11">
        <v>7</v>
      </c>
      <c r="G15" s="11">
        <v>80</v>
      </c>
      <c r="H15" s="11" t="s">
        <v>33</v>
      </c>
      <c r="I15" s="64">
        <f t="shared" si="0"/>
        <v>52.997932713600008</v>
      </c>
    </row>
    <row r="16" spans="1:9" ht="32.25" customHeight="1" x14ac:dyDescent="0.3">
      <c r="A16" s="62">
        <v>111</v>
      </c>
      <c r="B16" s="11" t="s">
        <v>22</v>
      </c>
      <c r="C16" s="11" t="s">
        <v>23</v>
      </c>
      <c r="D16" s="63">
        <v>614.0100000000001</v>
      </c>
      <c r="E16" s="11">
        <v>19</v>
      </c>
      <c r="F16" s="11">
        <v>0</v>
      </c>
      <c r="G16" s="11">
        <v>80</v>
      </c>
      <c r="H16" s="11" t="s">
        <v>13</v>
      </c>
      <c r="I16" s="64">
        <f t="shared" si="0"/>
        <v>57.043395590400003</v>
      </c>
    </row>
    <row r="17" spans="1:9" ht="32.25" customHeight="1" x14ac:dyDescent="0.3">
      <c r="A17" s="62">
        <v>112</v>
      </c>
      <c r="B17" s="11" t="s">
        <v>40</v>
      </c>
      <c r="C17" s="11" t="s">
        <v>41</v>
      </c>
      <c r="D17" s="63">
        <v>582</v>
      </c>
      <c r="E17" s="11">
        <v>19</v>
      </c>
      <c r="F17" s="11">
        <v>0</v>
      </c>
      <c r="G17" s="11">
        <v>80</v>
      </c>
      <c r="H17" s="11" t="s">
        <v>13</v>
      </c>
      <c r="I17" s="64">
        <f t="shared" si="0"/>
        <v>54.069569280000003</v>
      </c>
    </row>
    <row r="18" spans="1:9" ht="32.25" customHeight="1" x14ac:dyDescent="0.3">
      <c r="A18" s="65">
        <v>201</v>
      </c>
      <c r="B18" s="35" t="s">
        <v>42</v>
      </c>
      <c r="C18" s="35" t="s">
        <v>43</v>
      </c>
      <c r="D18" s="66">
        <v>599.61</v>
      </c>
      <c r="E18" s="35">
        <v>20</v>
      </c>
      <c r="F18" s="35">
        <v>2</v>
      </c>
      <c r="G18" s="35">
        <v>90</v>
      </c>
      <c r="H18" s="35" t="s">
        <v>13</v>
      </c>
      <c r="I18" s="67">
        <f t="shared" si="0"/>
        <v>55.705591814400002</v>
      </c>
    </row>
    <row r="19" spans="1:9" ht="32.25" customHeight="1" x14ac:dyDescent="0.3">
      <c r="A19" s="65">
        <v>202</v>
      </c>
      <c r="B19" s="35" t="s">
        <v>44</v>
      </c>
      <c r="C19" s="35" t="s">
        <v>45</v>
      </c>
      <c r="D19" s="66">
        <v>722.85</v>
      </c>
      <c r="E19" s="35">
        <v>22</v>
      </c>
      <c r="F19" s="35">
        <v>0</v>
      </c>
      <c r="G19" s="35">
        <v>90</v>
      </c>
      <c r="H19" s="35" t="s">
        <v>13</v>
      </c>
      <c r="I19" s="67">
        <f t="shared" si="0"/>
        <v>67.154962464000008</v>
      </c>
    </row>
    <row r="20" spans="1:9" ht="32.25" customHeight="1" x14ac:dyDescent="0.3">
      <c r="A20" s="65">
        <v>203</v>
      </c>
      <c r="B20" s="35" t="s">
        <v>46</v>
      </c>
      <c r="C20" s="35" t="s">
        <v>47</v>
      </c>
      <c r="D20" s="66">
        <v>727.58999999999992</v>
      </c>
      <c r="E20" s="35">
        <v>21</v>
      </c>
      <c r="F20" s="35">
        <v>0</v>
      </c>
      <c r="G20" s="35">
        <v>90</v>
      </c>
      <c r="H20" s="35" t="s">
        <v>26</v>
      </c>
      <c r="I20" s="67">
        <f t="shared" si="0"/>
        <v>67.595322873599997</v>
      </c>
    </row>
    <row r="21" spans="1:9" ht="32.25" customHeight="1" x14ac:dyDescent="0.3">
      <c r="A21" s="65">
        <v>204</v>
      </c>
      <c r="B21" s="35" t="s">
        <v>48</v>
      </c>
      <c r="C21" s="35" t="s">
        <v>49</v>
      </c>
      <c r="D21" s="66">
        <v>811.971</v>
      </c>
      <c r="E21" s="35">
        <v>19</v>
      </c>
      <c r="F21" s="35">
        <v>0</v>
      </c>
      <c r="G21" s="35">
        <v>90</v>
      </c>
      <c r="H21" s="35" t="s">
        <v>26</v>
      </c>
      <c r="I21" s="67">
        <f t="shared" si="0"/>
        <v>75.434574291839994</v>
      </c>
    </row>
    <row r="22" spans="1:9" ht="32.25" customHeight="1" x14ac:dyDescent="0.3">
      <c r="A22" s="65">
        <v>205</v>
      </c>
      <c r="B22" s="35" t="s">
        <v>50</v>
      </c>
      <c r="C22" s="35" t="s">
        <v>51</v>
      </c>
      <c r="D22" s="66">
        <v>881.73</v>
      </c>
      <c r="E22" s="35">
        <v>28</v>
      </c>
      <c r="F22" s="35">
        <v>6</v>
      </c>
      <c r="G22" s="35">
        <v>120</v>
      </c>
      <c r="H22" s="35" t="s">
        <v>26</v>
      </c>
      <c r="I22" s="67">
        <f t="shared" si="0"/>
        <v>81.915397459200008</v>
      </c>
    </row>
    <row r="23" spans="1:9" ht="32.25" customHeight="1" x14ac:dyDescent="0.3">
      <c r="A23" s="65">
        <v>206</v>
      </c>
      <c r="B23" s="35" t="s">
        <v>52</v>
      </c>
      <c r="C23" s="35" t="s">
        <v>53</v>
      </c>
      <c r="D23" s="66">
        <v>1236.3500000000001</v>
      </c>
      <c r="E23" s="35">
        <v>27</v>
      </c>
      <c r="F23" s="35">
        <v>8</v>
      </c>
      <c r="G23" s="35">
        <v>120</v>
      </c>
      <c r="H23" s="35" t="s">
        <v>13</v>
      </c>
      <c r="I23" s="67">
        <f t="shared" si="0"/>
        <v>114.860673504</v>
      </c>
    </row>
    <row r="24" spans="1:9" ht="32.25" customHeight="1" x14ac:dyDescent="0.3">
      <c r="A24" s="65">
        <v>207</v>
      </c>
      <c r="B24" s="35" t="s">
        <v>54</v>
      </c>
      <c r="C24" s="35" t="s">
        <v>55</v>
      </c>
      <c r="D24" s="66">
        <v>1226.96</v>
      </c>
      <c r="E24" s="35">
        <v>31</v>
      </c>
      <c r="F24" s="35">
        <v>3</v>
      </c>
      <c r="G24" s="35">
        <v>120</v>
      </c>
      <c r="H24" s="35" t="s">
        <v>13</v>
      </c>
      <c r="I24" s="67">
        <f t="shared" si="0"/>
        <v>113.9883139584</v>
      </c>
    </row>
    <row r="25" spans="1:9" ht="32.25" customHeight="1" x14ac:dyDescent="0.3">
      <c r="A25" s="65">
        <v>208</v>
      </c>
      <c r="B25" s="35" t="s">
        <v>56</v>
      </c>
      <c r="C25" s="35" t="s">
        <v>57</v>
      </c>
      <c r="D25" s="66">
        <v>219.65</v>
      </c>
      <c r="E25" s="35">
        <v>8</v>
      </c>
      <c r="F25" s="35">
        <v>0</v>
      </c>
      <c r="G25" s="35">
        <v>60</v>
      </c>
      <c r="H25" s="35" t="s">
        <v>13</v>
      </c>
      <c r="I25" s="67">
        <f t="shared" si="0"/>
        <v>20.406152735999999</v>
      </c>
    </row>
    <row r="26" spans="1:9" ht="32.25" customHeight="1" x14ac:dyDescent="0.3">
      <c r="A26" s="65">
        <v>209</v>
      </c>
      <c r="B26" s="35" t="s">
        <v>58</v>
      </c>
      <c r="C26" s="35" t="s">
        <v>59</v>
      </c>
      <c r="D26" s="66">
        <v>492.45000000000005</v>
      </c>
      <c r="E26" s="35">
        <v>15</v>
      </c>
      <c r="F26" s="35">
        <v>2</v>
      </c>
      <c r="G26" s="35">
        <v>60</v>
      </c>
      <c r="H26" s="35" t="s">
        <v>13</v>
      </c>
      <c r="I26" s="67">
        <f t="shared" si="0"/>
        <v>45.750102048000002</v>
      </c>
    </row>
    <row r="27" spans="1:9" ht="32.25" customHeight="1" x14ac:dyDescent="0.3">
      <c r="A27" s="65" t="s">
        <v>60</v>
      </c>
      <c r="B27" s="35" t="s">
        <v>61</v>
      </c>
      <c r="C27" s="35" t="s">
        <v>62</v>
      </c>
      <c r="D27" s="66">
        <v>216.45</v>
      </c>
      <c r="E27" s="35">
        <v>6</v>
      </c>
      <c r="F27" s="35">
        <v>4</v>
      </c>
      <c r="G27" s="35">
        <v>40</v>
      </c>
      <c r="H27" s="35" t="s">
        <v>13</v>
      </c>
      <c r="I27" s="67">
        <f t="shared" si="0"/>
        <v>20.108863008</v>
      </c>
    </row>
    <row r="28" spans="1:9" ht="32.25" customHeight="1" x14ac:dyDescent="0.3">
      <c r="A28" s="65">
        <v>210</v>
      </c>
      <c r="B28" s="35" t="s">
        <v>63</v>
      </c>
      <c r="C28" s="35" t="s">
        <v>64</v>
      </c>
      <c r="D28" s="66">
        <v>552.72</v>
      </c>
      <c r="E28" s="35">
        <v>19</v>
      </c>
      <c r="F28" s="35">
        <v>0</v>
      </c>
      <c r="G28" s="35">
        <v>75</v>
      </c>
      <c r="H28" s="35" t="s">
        <v>13</v>
      </c>
      <c r="I28" s="67">
        <f t="shared" si="0"/>
        <v>51.349368268800006</v>
      </c>
    </row>
    <row r="29" spans="1:9" ht="32.25" customHeight="1" x14ac:dyDescent="0.3">
      <c r="A29" s="65">
        <v>211</v>
      </c>
      <c r="B29" s="35" t="s">
        <v>65</v>
      </c>
      <c r="C29" s="35" t="s">
        <v>66</v>
      </c>
      <c r="D29" s="66">
        <v>434.97999999999996</v>
      </c>
      <c r="E29" s="35">
        <v>16</v>
      </c>
      <c r="F29" s="35">
        <v>0</v>
      </c>
      <c r="G29" s="35">
        <v>75</v>
      </c>
      <c r="H29" s="35" t="s">
        <v>13</v>
      </c>
      <c r="I29" s="67">
        <f t="shared" si="0"/>
        <v>40.4109643392</v>
      </c>
    </row>
    <row r="30" spans="1:9" ht="32.25" customHeight="1" x14ac:dyDescent="0.3">
      <c r="A30" s="65" t="s">
        <v>67</v>
      </c>
      <c r="B30" s="35" t="s">
        <v>68</v>
      </c>
      <c r="C30" s="35" t="s">
        <v>69</v>
      </c>
      <c r="D30" s="66">
        <v>215.53399999999996</v>
      </c>
      <c r="E30" s="35">
        <v>4</v>
      </c>
      <c r="F30" s="35">
        <v>0</v>
      </c>
      <c r="G30" s="35">
        <v>35</v>
      </c>
      <c r="H30" s="35" t="s">
        <v>13</v>
      </c>
      <c r="I30" s="67">
        <f t="shared" si="0"/>
        <v>20.023763823359996</v>
      </c>
    </row>
    <row r="31" spans="1:9" ht="32.25" customHeight="1" x14ac:dyDescent="0.3">
      <c r="A31" s="65">
        <v>212</v>
      </c>
      <c r="B31" s="35" t="s">
        <v>70</v>
      </c>
      <c r="C31" s="35" t="s">
        <v>71</v>
      </c>
      <c r="D31" s="66">
        <v>242.55</v>
      </c>
      <c r="E31" s="35">
        <v>12</v>
      </c>
      <c r="F31" s="35">
        <v>0</v>
      </c>
      <c r="G31" s="35">
        <v>75</v>
      </c>
      <c r="H31" s="35" t="s">
        <v>13</v>
      </c>
      <c r="I31" s="67">
        <f t="shared" si="0"/>
        <v>22.533632352000001</v>
      </c>
    </row>
    <row r="32" spans="1:9" ht="32.25" customHeight="1" x14ac:dyDescent="0.3">
      <c r="A32" s="65" t="s">
        <v>72</v>
      </c>
      <c r="B32" s="35" t="s">
        <v>73</v>
      </c>
      <c r="C32" s="35" t="s">
        <v>74</v>
      </c>
      <c r="D32" s="66">
        <v>234.82</v>
      </c>
      <c r="E32" s="35">
        <v>5</v>
      </c>
      <c r="F32" s="35">
        <v>4</v>
      </c>
      <c r="G32" s="35">
        <v>35</v>
      </c>
      <c r="H32" s="35" t="s">
        <v>13</v>
      </c>
      <c r="I32" s="67">
        <f t="shared" si="0"/>
        <v>21.815491852799997</v>
      </c>
    </row>
    <row r="33" spans="1:9" ht="32.25" customHeight="1" x14ac:dyDescent="0.3">
      <c r="A33" s="65">
        <v>213</v>
      </c>
      <c r="B33" s="35" t="s">
        <v>75</v>
      </c>
      <c r="C33" s="35" t="s">
        <v>76</v>
      </c>
      <c r="D33" s="66">
        <v>611.09999999999991</v>
      </c>
      <c r="E33" s="35">
        <v>17</v>
      </c>
      <c r="F33" s="35">
        <v>9</v>
      </c>
      <c r="G33" s="35">
        <v>85</v>
      </c>
      <c r="H33" s="35" t="s">
        <v>33</v>
      </c>
      <c r="I33" s="67">
        <f t="shared" si="0"/>
        <v>56.773047743999996</v>
      </c>
    </row>
    <row r="34" spans="1:9" ht="32.25" customHeight="1" x14ac:dyDescent="0.3">
      <c r="A34" s="65">
        <v>214</v>
      </c>
      <c r="B34" s="35" t="s">
        <v>77</v>
      </c>
      <c r="C34" s="35" t="s">
        <v>78</v>
      </c>
      <c r="D34" s="66">
        <v>622.52</v>
      </c>
      <c r="E34" s="35">
        <v>16</v>
      </c>
      <c r="F34" s="35">
        <v>9</v>
      </c>
      <c r="G34" s="35">
        <v>85</v>
      </c>
      <c r="H34" s="35" t="s">
        <v>33</v>
      </c>
      <c r="I34" s="67">
        <f t="shared" si="0"/>
        <v>57.834000460800006</v>
      </c>
    </row>
    <row r="35" spans="1:9" ht="32.25" customHeight="1" x14ac:dyDescent="0.3">
      <c r="A35" s="65">
        <v>215</v>
      </c>
      <c r="B35" s="35" t="s">
        <v>79</v>
      </c>
      <c r="C35" s="35" t="s">
        <v>80</v>
      </c>
      <c r="D35" s="66">
        <v>614.25</v>
      </c>
      <c r="E35" s="35">
        <v>16</v>
      </c>
      <c r="F35" s="35">
        <v>7</v>
      </c>
      <c r="G35" s="35">
        <v>85</v>
      </c>
      <c r="H35" s="35" t="s">
        <v>33</v>
      </c>
      <c r="I35" s="67">
        <f t="shared" si="0"/>
        <v>57.065692319999997</v>
      </c>
    </row>
    <row r="36" spans="1:9" ht="32.25" customHeight="1" x14ac:dyDescent="0.3">
      <c r="A36" s="65">
        <v>216</v>
      </c>
      <c r="B36" s="35" t="s">
        <v>81</v>
      </c>
      <c r="C36" s="35" t="s">
        <v>82</v>
      </c>
      <c r="D36" s="66">
        <v>595.34999999999991</v>
      </c>
      <c r="E36" s="35">
        <v>17</v>
      </c>
      <c r="F36" s="35">
        <v>6</v>
      </c>
      <c r="G36" s="35">
        <v>85</v>
      </c>
      <c r="H36" s="35" t="s">
        <v>33</v>
      </c>
      <c r="I36" s="67">
        <f t="shared" si="0"/>
        <v>55.309824863999992</v>
      </c>
    </row>
    <row r="37" spans="1:9" ht="32.25" customHeight="1" x14ac:dyDescent="0.3">
      <c r="A37" s="65">
        <v>217</v>
      </c>
      <c r="B37" s="35" t="s">
        <v>83</v>
      </c>
      <c r="C37" s="35" t="s">
        <v>84</v>
      </c>
      <c r="D37" s="66">
        <v>861.3</v>
      </c>
      <c r="E37" s="35">
        <v>24</v>
      </c>
      <c r="F37" s="35">
        <v>2</v>
      </c>
      <c r="G37" s="35">
        <v>90</v>
      </c>
      <c r="H37" s="35" t="s">
        <v>26</v>
      </c>
      <c r="I37" s="67">
        <f t="shared" si="0"/>
        <v>80.017388351999998</v>
      </c>
    </row>
    <row r="38" spans="1:9" ht="32.25" customHeight="1" x14ac:dyDescent="0.3">
      <c r="A38" s="65">
        <v>218</v>
      </c>
      <c r="B38" s="35" t="s">
        <v>85</v>
      </c>
      <c r="C38" s="35" t="s">
        <v>86</v>
      </c>
      <c r="D38" s="66">
        <v>1008.635</v>
      </c>
      <c r="E38" s="35">
        <v>23</v>
      </c>
      <c r="F38" s="35">
        <v>1</v>
      </c>
      <c r="G38" s="35">
        <v>90</v>
      </c>
      <c r="H38" s="35" t="s">
        <v>26</v>
      </c>
      <c r="I38" s="67">
        <f t="shared" si="0"/>
        <v>93.705257750399994</v>
      </c>
    </row>
    <row r="39" spans="1:9" ht="32.25" customHeight="1" x14ac:dyDescent="0.3">
      <c r="A39" s="65">
        <v>219</v>
      </c>
      <c r="B39" s="35" t="s">
        <v>87</v>
      </c>
      <c r="C39" s="35" t="s">
        <v>88</v>
      </c>
      <c r="D39" s="66">
        <v>720.4799999999999</v>
      </c>
      <c r="E39" s="35">
        <v>22</v>
      </c>
      <c r="F39" s="35">
        <v>0</v>
      </c>
      <c r="G39" s="35">
        <v>90</v>
      </c>
      <c r="H39" s="35" t="s">
        <v>13</v>
      </c>
      <c r="I39" s="67">
        <f t="shared" si="0"/>
        <v>66.934782259199991</v>
      </c>
    </row>
    <row r="40" spans="1:9" ht="32.25" customHeight="1" x14ac:dyDescent="0.3">
      <c r="A40" s="65">
        <v>220</v>
      </c>
      <c r="B40" s="35" t="s">
        <v>89</v>
      </c>
      <c r="C40" s="35" t="s">
        <v>90</v>
      </c>
      <c r="D40" s="66">
        <v>601.9799999999999</v>
      </c>
      <c r="E40" s="35">
        <v>20</v>
      </c>
      <c r="F40" s="35">
        <v>1</v>
      </c>
      <c r="G40" s="35">
        <v>90</v>
      </c>
      <c r="H40" s="35" t="s">
        <v>13</v>
      </c>
      <c r="I40" s="67">
        <f t="shared" si="0"/>
        <v>55.925772019199997</v>
      </c>
    </row>
    <row r="41" spans="1:9" ht="32.25" customHeight="1" x14ac:dyDescent="0.3">
      <c r="A41" s="68">
        <v>301</v>
      </c>
      <c r="B41" s="22" t="s">
        <v>91</v>
      </c>
      <c r="C41" s="22" t="s">
        <v>92</v>
      </c>
      <c r="D41" s="69">
        <f>24.1*20.2</f>
        <v>486.82</v>
      </c>
      <c r="E41" s="22">
        <v>16</v>
      </c>
      <c r="F41" s="22">
        <v>3</v>
      </c>
      <c r="G41" s="22">
        <v>60</v>
      </c>
      <c r="H41" s="22" t="s">
        <v>26</v>
      </c>
      <c r="I41" s="70">
        <f t="shared" si="0"/>
        <v>45.227057932800001</v>
      </c>
    </row>
    <row r="42" spans="1:9" ht="32.25" customHeight="1" x14ac:dyDescent="0.3">
      <c r="A42" s="68">
        <v>302</v>
      </c>
      <c r="B42" s="22" t="s">
        <v>93</v>
      </c>
      <c r="C42" s="22" t="s">
        <v>94</v>
      </c>
      <c r="D42" s="69">
        <v>600</v>
      </c>
      <c r="E42" s="22">
        <v>15</v>
      </c>
      <c r="F42" s="22">
        <v>1</v>
      </c>
      <c r="G42" s="22">
        <v>60</v>
      </c>
      <c r="H42" s="22" t="s">
        <v>95</v>
      </c>
      <c r="I42" s="70">
        <f t="shared" si="0"/>
        <v>55.741824000000001</v>
      </c>
    </row>
    <row r="43" spans="1:9" ht="32.25" customHeight="1" x14ac:dyDescent="0.3">
      <c r="A43" s="68">
        <v>303</v>
      </c>
      <c r="B43" s="22" t="s">
        <v>96</v>
      </c>
      <c r="C43" s="22" t="s">
        <v>97</v>
      </c>
      <c r="D43" s="69">
        <v>485.31</v>
      </c>
      <c r="E43" s="22">
        <v>17</v>
      </c>
      <c r="F43" s="22">
        <v>1</v>
      </c>
      <c r="G43" s="22">
        <v>60</v>
      </c>
      <c r="H43" s="22" t="s">
        <v>26</v>
      </c>
      <c r="I43" s="70">
        <f t="shared" si="0"/>
        <v>45.086774342399998</v>
      </c>
    </row>
    <row r="44" spans="1:9" ht="32.25" customHeight="1" x14ac:dyDescent="0.3">
      <c r="A44" s="68">
        <v>304</v>
      </c>
      <c r="B44" s="22" t="s">
        <v>98</v>
      </c>
      <c r="C44" s="22" t="s">
        <v>99</v>
      </c>
      <c r="D44" s="69">
        <v>466.62</v>
      </c>
      <c r="E44" s="22">
        <v>16</v>
      </c>
      <c r="F44" s="22">
        <v>3</v>
      </c>
      <c r="G44" s="22">
        <v>60</v>
      </c>
      <c r="H44" s="22" t="s">
        <v>95</v>
      </c>
      <c r="I44" s="70">
        <f t="shared" si="0"/>
        <v>43.350416524800004</v>
      </c>
    </row>
    <row r="45" spans="1:9" ht="32.25" customHeight="1" x14ac:dyDescent="0.3">
      <c r="A45" s="68">
        <v>305</v>
      </c>
      <c r="B45" s="22" t="s">
        <v>100</v>
      </c>
      <c r="C45" s="22" t="s">
        <v>101</v>
      </c>
      <c r="D45" s="69">
        <v>556.6</v>
      </c>
      <c r="E45" s="22">
        <v>16</v>
      </c>
      <c r="F45" s="22">
        <v>1</v>
      </c>
      <c r="G45" s="22">
        <v>60</v>
      </c>
      <c r="H45" s="22" t="s">
        <v>26</v>
      </c>
      <c r="I45" s="70">
        <f t="shared" si="0"/>
        <v>51.709832064000004</v>
      </c>
    </row>
    <row r="46" spans="1:9" ht="32.25" customHeight="1" x14ac:dyDescent="0.3">
      <c r="A46" s="68">
        <v>306</v>
      </c>
      <c r="B46" s="22" t="s">
        <v>102</v>
      </c>
      <c r="C46" s="22" t="s">
        <v>103</v>
      </c>
      <c r="D46" s="69">
        <v>486.42</v>
      </c>
      <c r="E46" s="22">
        <v>17</v>
      </c>
      <c r="F46" s="22">
        <v>1</v>
      </c>
      <c r="G46" s="22">
        <v>60</v>
      </c>
      <c r="H46" s="22" t="s">
        <v>95</v>
      </c>
      <c r="I46" s="70">
        <f t="shared" si="0"/>
        <v>45.189896716800007</v>
      </c>
    </row>
    <row r="47" spans="1:9" ht="32.25" customHeight="1" x14ac:dyDescent="0.3">
      <c r="A47" s="4"/>
      <c r="B47" s="5" t="s">
        <v>104</v>
      </c>
      <c r="C47" s="3"/>
      <c r="D47" s="5">
        <f>SUM(D3:D46)</f>
        <v>27020.70199999999</v>
      </c>
      <c r="E47" s="5">
        <f>SUM(E3:E46)</f>
        <v>810</v>
      </c>
      <c r="F47" s="5">
        <f>SUM(F3:F46)</f>
        <v>117</v>
      </c>
      <c r="G47" s="5">
        <f>SUM(G3:G46)</f>
        <v>3530</v>
      </c>
      <c r="H47" s="3">
        <f>E47*4+F47*3</f>
        <v>3591</v>
      </c>
      <c r="I47" s="6">
        <f>SUM(I3:I46)</f>
        <v>2510.3053587340801</v>
      </c>
    </row>
    <row r="48" spans="1:9" ht="32.25" customHeight="1" x14ac:dyDescent="0.3">
      <c r="A48" s="71" t="s">
        <v>105</v>
      </c>
      <c r="B48" s="10"/>
      <c r="C48" s="10" t="s">
        <v>106</v>
      </c>
      <c r="D48" s="10">
        <f>AVERAGE(D3:D46)</f>
        <v>614.10686363636341</v>
      </c>
      <c r="E48" s="10"/>
      <c r="F48" s="10"/>
      <c r="G48" s="10">
        <f>AVERAGE(G3:G46)</f>
        <v>80.227272727272734</v>
      </c>
      <c r="H48" s="3"/>
      <c r="I48" s="2"/>
    </row>
    <row r="53" spans="4:4" x14ac:dyDescent="0.3">
      <c r="D53" s="79"/>
    </row>
  </sheetData>
  <autoFilter ref="A2:I48" xr:uid="{917CC787-D066-44B2-B5B9-B43F40F67643}"/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7EE52-BAB6-4F29-BF25-D878312AA201}">
  <dimension ref="A1:I73"/>
  <sheetViews>
    <sheetView tabSelected="1" topLeftCell="A67" workbookViewId="0">
      <selection activeCell="E80" sqref="E80"/>
    </sheetView>
  </sheetViews>
  <sheetFormatPr defaultRowHeight="14.4" x14ac:dyDescent="0.3"/>
  <cols>
    <col min="1" max="1" width="19.6640625" customWidth="1"/>
    <col min="2" max="8" width="17" customWidth="1"/>
    <col min="9" max="9" width="26" customWidth="1"/>
  </cols>
  <sheetData>
    <row r="1" spans="1:9" ht="50.4" customHeight="1" x14ac:dyDescent="0.3">
      <c r="A1" s="99" t="s">
        <v>107</v>
      </c>
      <c r="B1" s="100"/>
      <c r="C1" s="100"/>
      <c r="D1" s="100"/>
    </row>
    <row r="2" spans="1:9" ht="16.8" x14ac:dyDescent="0.3">
      <c r="A2" s="91" t="s">
        <v>108</v>
      </c>
      <c r="B2" s="91" t="s">
        <v>109</v>
      </c>
      <c r="C2" s="89" t="s">
        <v>110</v>
      </c>
      <c r="D2" s="98"/>
      <c r="E2" s="98"/>
      <c r="F2" s="90"/>
      <c r="G2" s="89" t="s">
        <v>111</v>
      </c>
      <c r="H2" s="90"/>
      <c r="I2" s="93" t="s">
        <v>112</v>
      </c>
    </row>
    <row r="3" spans="1:9" ht="16.8" x14ac:dyDescent="0.3">
      <c r="A3" s="97"/>
      <c r="B3" s="97"/>
      <c r="C3" s="89" t="s">
        <v>113</v>
      </c>
      <c r="D3" s="90"/>
      <c r="E3" s="89" t="s">
        <v>114</v>
      </c>
      <c r="F3" s="90"/>
      <c r="G3" s="91" t="s">
        <v>115</v>
      </c>
      <c r="H3" s="91" t="s">
        <v>116</v>
      </c>
      <c r="I3" s="93"/>
    </row>
    <row r="4" spans="1:9" ht="16.8" x14ac:dyDescent="0.3">
      <c r="A4" s="92"/>
      <c r="B4" s="92"/>
      <c r="C4" s="10" t="s">
        <v>117</v>
      </c>
      <c r="D4" s="10" t="s">
        <v>118</v>
      </c>
      <c r="E4" s="10" t="s">
        <v>117</v>
      </c>
      <c r="F4" s="10" t="s">
        <v>118</v>
      </c>
      <c r="G4" s="92"/>
      <c r="H4" s="92"/>
      <c r="I4" s="10"/>
    </row>
    <row r="5" spans="1:9" ht="33.6" x14ac:dyDescent="0.3">
      <c r="A5" s="94" t="s">
        <v>119</v>
      </c>
      <c r="B5" s="11" t="s">
        <v>120</v>
      </c>
      <c r="C5" s="11">
        <v>29.1</v>
      </c>
      <c r="D5" s="11">
        <v>29.6</v>
      </c>
      <c r="E5" s="11">
        <v>9.09</v>
      </c>
      <c r="F5" s="11">
        <v>9</v>
      </c>
      <c r="G5" s="11">
        <f>C5*D5</f>
        <v>861.36000000000013</v>
      </c>
      <c r="H5" s="11">
        <f>E5*F5</f>
        <v>81.81</v>
      </c>
      <c r="I5" s="55" t="s">
        <v>121</v>
      </c>
    </row>
    <row r="6" spans="1:9" ht="33.6" x14ac:dyDescent="0.3">
      <c r="A6" s="95"/>
      <c r="B6" s="11" t="s">
        <v>122</v>
      </c>
      <c r="C6" s="11">
        <v>41.8</v>
      </c>
      <c r="D6" s="11">
        <v>23.7</v>
      </c>
      <c r="E6" s="11">
        <v>12.7</v>
      </c>
      <c r="F6" s="11">
        <v>7.18</v>
      </c>
      <c r="G6" s="11">
        <f>C6*D6</f>
        <v>990.65999999999985</v>
      </c>
      <c r="H6" s="11">
        <f>E6*F6</f>
        <v>91.185999999999993</v>
      </c>
      <c r="I6" s="12" t="s">
        <v>123</v>
      </c>
    </row>
    <row r="7" spans="1:9" ht="50.4" x14ac:dyDescent="0.3">
      <c r="A7" s="95"/>
      <c r="B7" s="11" t="s">
        <v>124</v>
      </c>
      <c r="C7" s="11">
        <v>42.2</v>
      </c>
      <c r="D7" s="11">
        <v>23.7</v>
      </c>
      <c r="E7" s="11">
        <v>12.85</v>
      </c>
      <c r="F7" s="11">
        <v>7.18</v>
      </c>
      <c r="G7" s="11">
        <f t="shared" ref="G7:G11" si="0">C7*D7</f>
        <v>1000.14</v>
      </c>
      <c r="H7" s="11">
        <f t="shared" ref="H7:H11" si="1">E7*F7</f>
        <v>92.262999999999991</v>
      </c>
      <c r="I7" s="12" t="s">
        <v>125</v>
      </c>
    </row>
    <row r="8" spans="1:9" ht="50.4" x14ac:dyDescent="0.3">
      <c r="A8" s="95"/>
      <c r="B8" s="11" t="s">
        <v>126</v>
      </c>
      <c r="C8" s="11">
        <v>18.399999999999999</v>
      </c>
      <c r="D8" s="11">
        <v>40.799999999999997</v>
      </c>
      <c r="E8" s="11">
        <v>5.6</v>
      </c>
      <c r="F8" s="11">
        <v>12.4</v>
      </c>
      <c r="G8" s="11">
        <f t="shared" si="0"/>
        <v>750.71999999999991</v>
      </c>
      <c r="H8" s="11">
        <f t="shared" si="1"/>
        <v>69.44</v>
      </c>
      <c r="I8" s="12" t="s">
        <v>127</v>
      </c>
    </row>
    <row r="9" spans="1:9" ht="16.8" x14ac:dyDescent="0.3">
      <c r="A9" s="95"/>
      <c r="B9" s="11" t="s">
        <v>128</v>
      </c>
      <c r="C9" s="11">
        <v>14.1</v>
      </c>
      <c r="D9" s="11">
        <v>21</v>
      </c>
      <c r="E9" s="11">
        <v>4.3</v>
      </c>
      <c r="F9" s="11">
        <v>5.4</v>
      </c>
      <c r="G9" s="11">
        <f t="shared" si="0"/>
        <v>296.09999999999997</v>
      </c>
      <c r="H9" s="11">
        <f t="shared" si="1"/>
        <v>23.22</v>
      </c>
      <c r="I9" s="12" t="s">
        <v>129</v>
      </c>
    </row>
    <row r="10" spans="1:9" ht="16.8" x14ac:dyDescent="0.3">
      <c r="A10" s="95"/>
      <c r="B10" s="11" t="s">
        <v>130</v>
      </c>
      <c r="C10" s="11">
        <v>14</v>
      </c>
      <c r="D10" s="11">
        <v>25.7</v>
      </c>
      <c r="E10" s="11">
        <v>4.2699999999999996</v>
      </c>
      <c r="F10" s="11">
        <v>7.8</v>
      </c>
      <c r="G10" s="11">
        <f t="shared" si="0"/>
        <v>359.8</v>
      </c>
      <c r="H10" s="11">
        <f t="shared" si="1"/>
        <v>33.305999999999997</v>
      </c>
      <c r="I10" s="12" t="s">
        <v>131</v>
      </c>
    </row>
    <row r="11" spans="1:9" ht="16.8" x14ac:dyDescent="0.3">
      <c r="A11" s="95"/>
      <c r="B11" s="11" t="s">
        <v>132</v>
      </c>
      <c r="C11" s="11">
        <v>7.1</v>
      </c>
      <c r="D11" s="11">
        <v>14.35</v>
      </c>
      <c r="E11" s="11">
        <v>2.4</v>
      </c>
      <c r="F11" s="11">
        <v>12.6</v>
      </c>
      <c r="G11" s="11">
        <f t="shared" si="0"/>
        <v>101.88499999999999</v>
      </c>
      <c r="H11" s="11">
        <f t="shared" si="1"/>
        <v>30.24</v>
      </c>
      <c r="I11" s="12" t="s">
        <v>133</v>
      </c>
    </row>
    <row r="12" spans="1:9" ht="33.6" x14ac:dyDescent="0.3">
      <c r="A12" s="95"/>
      <c r="B12" s="13"/>
      <c r="C12" s="14"/>
      <c r="D12" s="14"/>
      <c r="E12" s="14"/>
      <c r="F12" s="14"/>
      <c r="G12" s="14"/>
      <c r="H12" s="15"/>
      <c r="I12" s="12" t="s">
        <v>134</v>
      </c>
    </row>
    <row r="13" spans="1:9" ht="33.6" x14ac:dyDescent="0.3">
      <c r="A13" s="95"/>
      <c r="B13" s="16"/>
      <c r="C13" s="17"/>
      <c r="D13" s="17"/>
      <c r="E13" s="17"/>
      <c r="F13" s="17"/>
      <c r="G13" s="17"/>
      <c r="H13" s="18"/>
      <c r="I13" s="12" t="s">
        <v>135</v>
      </c>
    </row>
    <row r="14" spans="1:9" ht="16.8" x14ac:dyDescent="0.3">
      <c r="A14" s="96"/>
      <c r="B14" s="19"/>
      <c r="C14" s="20"/>
      <c r="D14" s="20"/>
      <c r="E14" s="20"/>
      <c r="F14" s="20"/>
      <c r="G14" s="20"/>
      <c r="H14" s="21"/>
      <c r="I14" s="56" t="s">
        <v>136</v>
      </c>
    </row>
    <row r="15" spans="1:9" ht="16.8" x14ac:dyDescent="0.3">
      <c r="A15" s="3"/>
      <c r="B15" s="3"/>
      <c r="C15" s="3"/>
      <c r="D15" s="3"/>
      <c r="E15" s="3"/>
      <c r="F15" s="3"/>
      <c r="G15" s="3"/>
      <c r="H15" s="3"/>
      <c r="I15" s="3"/>
    </row>
    <row r="16" spans="1:9" ht="16.8" x14ac:dyDescent="0.3">
      <c r="A16" s="103" t="s">
        <v>137</v>
      </c>
      <c r="B16" s="22" t="s">
        <v>138</v>
      </c>
      <c r="C16" s="22">
        <v>21.8</v>
      </c>
      <c r="D16" s="22">
        <v>23.3</v>
      </c>
      <c r="E16" s="22">
        <v>6.6</v>
      </c>
      <c r="F16" s="22">
        <v>7.08</v>
      </c>
      <c r="G16" s="22">
        <f>C16*D16</f>
        <v>507.94000000000005</v>
      </c>
      <c r="H16" s="22">
        <f>E16*F16</f>
        <v>46.727999999999994</v>
      </c>
      <c r="I16" s="23" t="s">
        <v>139</v>
      </c>
    </row>
    <row r="17" spans="1:9" ht="16.8" x14ac:dyDescent="0.3">
      <c r="A17" s="104"/>
      <c r="B17" s="22" t="s">
        <v>140</v>
      </c>
      <c r="C17" s="22">
        <v>21.8</v>
      </c>
      <c r="D17" s="22">
        <v>29.1</v>
      </c>
      <c r="E17" s="22">
        <v>6.6</v>
      </c>
      <c r="F17" s="22">
        <v>9.1</v>
      </c>
      <c r="G17" s="22">
        <f>C17*D17</f>
        <v>634.38</v>
      </c>
      <c r="H17" s="22">
        <f>E17*F17</f>
        <v>60.059999999999995</v>
      </c>
      <c r="I17" s="24" t="s">
        <v>141</v>
      </c>
    </row>
    <row r="18" spans="1:9" ht="33.6" x14ac:dyDescent="0.3">
      <c r="A18" s="104"/>
      <c r="B18" s="22" t="s">
        <v>142</v>
      </c>
      <c r="C18" s="22">
        <v>21.8</v>
      </c>
      <c r="D18" s="22">
        <v>29.1</v>
      </c>
      <c r="E18" s="22">
        <v>6.6</v>
      </c>
      <c r="F18" s="22">
        <v>9.1</v>
      </c>
      <c r="G18" s="22">
        <f>C18*D18</f>
        <v>634.38</v>
      </c>
      <c r="H18" s="22">
        <f>E18*F18</f>
        <v>60.059999999999995</v>
      </c>
      <c r="I18" s="24" t="s">
        <v>143</v>
      </c>
    </row>
    <row r="19" spans="1:9" ht="33.6" x14ac:dyDescent="0.3">
      <c r="A19" s="104"/>
      <c r="B19" s="22" t="s">
        <v>132</v>
      </c>
      <c r="C19" s="22">
        <v>15.1</v>
      </c>
      <c r="D19" s="22">
        <v>13.1</v>
      </c>
      <c r="E19" s="22">
        <v>4.5999999999999996</v>
      </c>
      <c r="F19" s="22">
        <v>4.2</v>
      </c>
      <c r="G19" s="22">
        <f>C19*D19</f>
        <v>197.81</v>
      </c>
      <c r="H19" s="22">
        <f>E19*F19</f>
        <v>19.32</v>
      </c>
      <c r="I19" s="24" t="s">
        <v>144</v>
      </c>
    </row>
    <row r="20" spans="1:9" ht="16.8" x14ac:dyDescent="0.3">
      <c r="A20" s="104"/>
      <c r="B20" s="25"/>
      <c r="C20" s="26"/>
      <c r="D20" s="26"/>
      <c r="E20" s="26"/>
      <c r="F20" s="26"/>
      <c r="G20" s="26"/>
      <c r="H20" s="27"/>
      <c r="I20" s="24" t="s">
        <v>145</v>
      </c>
    </row>
    <row r="21" spans="1:9" ht="16.8" x14ac:dyDescent="0.3">
      <c r="A21" s="104"/>
      <c r="B21" s="28"/>
      <c r="C21" s="29"/>
      <c r="D21" s="29"/>
      <c r="E21" s="29"/>
      <c r="F21" s="29"/>
      <c r="G21" s="29"/>
      <c r="H21" s="30"/>
      <c r="I21" s="24" t="s">
        <v>146</v>
      </c>
    </row>
    <row r="22" spans="1:9" ht="16.8" x14ac:dyDescent="0.3">
      <c r="A22" s="104"/>
      <c r="B22" s="28"/>
      <c r="C22" s="29"/>
      <c r="D22" s="29"/>
      <c r="E22" s="29"/>
      <c r="F22" s="29"/>
      <c r="G22" s="29"/>
      <c r="H22" s="30"/>
      <c r="I22" s="24" t="s">
        <v>147</v>
      </c>
    </row>
    <row r="23" spans="1:9" ht="16.8" x14ac:dyDescent="0.3">
      <c r="A23" s="104"/>
      <c r="B23" s="28"/>
      <c r="C23" s="29"/>
      <c r="D23" s="29"/>
      <c r="E23" s="29"/>
      <c r="F23" s="29"/>
      <c r="G23" s="29"/>
      <c r="H23" s="30"/>
      <c r="I23" s="24" t="s">
        <v>148</v>
      </c>
    </row>
    <row r="24" spans="1:9" ht="33.6" x14ac:dyDescent="0.3">
      <c r="A24" s="104"/>
      <c r="B24" s="28"/>
      <c r="C24" s="29"/>
      <c r="D24" s="29"/>
      <c r="E24" s="29"/>
      <c r="F24" s="29"/>
      <c r="G24" s="29"/>
      <c r="H24" s="30"/>
      <c r="I24" s="24" t="s">
        <v>149</v>
      </c>
    </row>
    <row r="25" spans="1:9" ht="16.8" x14ac:dyDescent="0.3">
      <c r="A25" s="105"/>
      <c r="B25" s="31"/>
      <c r="C25" s="32"/>
      <c r="D25" s="32"/>
      <c r="E25" s="32"/>
      <c r="F25" s="32"/>
      <c r="G25" s="32"/>
      <c r="H25" s="33"/>
      <c r="I25" s="34" t="s">
        <v>150</v>
      </c>
    </row>
    <row r="26" spans="1:9" ht="16.8" x14ac:dyDescent="0.3">
      <c r="A26" s="3"/>
      <c r="B26" s="3"/>
      <c r="C26" s="3"/>
      <c r="D26" s="3"/>
      <c r="E26" s="3"/>
      <c r="F26" s="3"/>
      <c r="G26" s="3"/>
      <c r="H26" s="3"/>
      <c r="I26" s="3"/>
    </row>
    <row r="27" spans="1:9" ht="16.8" x14ac:dyDescent="0.3">
      <c r="A27" s="83" t="s">
        <v>151</v>
      </c>
      <c r="B27" s="35" t="s">
        <v>138</v>
      </c>
      <c r="C27" s="35">
        <v>19.3</v>
      </c>
      <c r="D27" s="35">
        <v>24.6</v>
      </c>
      <c r="E27" s="35">
        <v>5.85</v>
      </c>
      <c r="F27" s="35">
        <v>7.46</v>
      </c>
      <c r="G27" s="35">
        <f>C27*D27</f>
        <v>474.78000000000003</v>
      </c>
      <c r="H27" s="35">
        <f>E27*F27</f>
        <v>43.640999999999998</v>
      </c>
      <c r="I27" s="86" t="s">
        <v>152</v>
      </c>
    </row>
    <row r="28" spans="1:9" ht="16.8" x14ac:dyDescent="0.3">
      <c r="A28" s="84"/>
      <c r="B28" s="35" t="s">
        <v>140</v>
      </c>
      <c r="C28" s="35">
        <v>19.3</v>
      </c>
      <c r="D28" s="35">
        <v>24.6</v>
      </c>
      <c r="E28" s="35">
        <v>5.85</v>
      </c>
      <c r="F28" s="35">
        <v>7.46</v>
      </c>
      <c r="G28" s="35">
        <f>C28*D28</f>
        <v>474.78000000000003</v>
      </c>
      <c r="H28" s="35">
        <f>E28*F28</f>
        <v>43.640999999999998</v>
      </c>
      <c r="I28" s="87"/>
    </row>
    <row r="29" spans="1:9" ht="16.8" x14ac:dyDescent="0.3">
      <c r="A29" s="84"/>
      <c r="B29" s="36"/>
      <c r="C29" s="37"/>
      <c r="D29" s="37"/>
      <c r="E29" s="37"/>
      <c r="F29" s="37"/>
      <c r="G29" s="37"/>
      <c r="H29" s="38"/>
      <c r="I29" s="87"/>
    </row>
    <row r="30" spans="1:9" ht="16.8" x14ac:dyDescent="0.3">
      <c r="A30" s="84"/>
      <c r="B30" s="39"/>
      <c r="C30" s="40"/>
      <c r="D30" s="40"/>
      <c r="E30" s="40"/>
      <c r="F30" s="40"/>
      <c r="G30" s="40"/>
      <c r="H30" s="41"/>
      <c r="I30" s="87"/>
    </row>
    <row r="31" spans="1:9" ht="16.8" x14ac:dyDescent="0.3">
      <c r="A31" s="85"/>
      <c r="B31" s="42"/>
      <c r="C31" s="43"/>
      <c r="D31" s="43"/>
      <c r="E31" s="43"/>
      <c r="F31" s="43"/>
      <c r="G31" s="43"/>
      <c r="H31" s="44"/>
      <c r="I31" s="88"/>
    </row>
    <row r="32" spans="1:9" ht="67.2" x14ac:dyDescent="0.3">
      <c r="A32" s="109" t="s">
        <v>153</v>
      </c>
      <c r="B32" s="45" t="s">
        <v>138</v>
      </c>
      <c r="C32" s="45">
        <v>29.1</v>
      </c>
      <c r="D32" s="45">
        <v>29.1</v>
      </c>
      <c r="E32" s="45">
        <v>9.1</v>
      </c>
      <c r="F32" s="45">
        <v>9.1</v>
      </c>
      <c r="G32" s="45">
        <f>C32*D32</f>
        <v>846.81000000000006</v>
      </c>
      <c r="H32" s="45">
        <f>E32*F32</f>
        <v>82.809999999999988</v>
      </c>
      <c r="I32" s="45" t="s">
        <v>154</v>
      </c>
    </row>
    <row r="33" spans="1:9" ht="117.6" x14ac:dyDescent="0.3">
      <c r="A33" s="110"/>
      <c r="B33" s="45"/>
      <c r="C33" s="45"/>
      <c r="D33" s="45"/>
      <c r="E33" s="45"/>
      <c r="F33" s="45"/>
      <c r="G33" s="45"/>
      <c r="H33" s="45"/>
      <c r="I33" s="45" t="s">
        <v>155</v>
      </c>
    </row>
    <row r="34" spans="1:9" ht="16.8" x14ac:dyDescent="0.3">
      <c r="A34" s="3"/>
      <c r="B34" s="3"/>
      <c r="C34" s="3"/>
      <c r="D34" s="3"/>
      <c r="E34" s="3"/>
      <c r="F34" s="3"/>
      <c r="G34" s="3"/>
      <c r="H34" s="3"/>
      <c r="I34" s="3"/>
    </row>
    <row r="35" spans="1:9" ht="336" x14ac:dyDescent="0.3">
      <c r="A35" s="10" t="s">
        <v>156</v>
      </c>
      <c r="B35" s="46" t="s">
        <v>138</v>
      </c>
      <c r="C35" s="46">
        <v>29.1</v>
      </c>
      <c r="D35" s="46">
        <v>29.2</v>
      </c>
      <c r="E35" s="46">
        <v>9.1</v>
      </c>
      <c r="F35" s="46">
        <v>8.89</v>
      </c>
      <c r="G35" s="46">
        <f>C35*D35</f>
        <v>849.72</v>
      </c>
      <c r="H35" s="46">
        <f>E35*F35</f>
        <v>80.899000000000001</v>
      </c>
      <c r="I35" s="46" t="s">
        <v>157</v>
      </c>
    </row>
    <row r="36" spans="1:9" ht="16.8" x14ac:dyDescent="0.3">
      <c r="A36" s="3"/>
      <c r="B36" s="3"/>
      <c r="C36" s="3"/>
      <c r="D36" s="3"/>
      <c r="E36" s="3"/>
      <c r="F36" s="3"/>
      <c r="G36" s="3"/>
      <c r="H36" s="3"/>
      <c r="I36" s="3"/>
    </row>
    <row r="37" spans="1:9" ht="16.8" x14ac:dyDescent="0.3">
      <c r="A37" s="83" t="s">
        <v>158</v>
      </c>
      <c r="B37" s="35" t="s">
        <v>138</v>
      </c>
      <c r="C37" s="35">
        <v>29.1</v>
      </c>
      <c r="D37" s="35">
        <v>29.05</v>
      </c>
      <c r="E37" s="35">
        <v>9.1</v>
      </c>
      <c r="F37" s="35">
        <v>8.9499999999999993</v>
      </c>
      <c r="G37" s="35">
        <f>C37*D37</f>
        <v>845.35500000000002</v>
      </c>
      <c r="H37" s="35">
        <f>E37*F37</f>
        <v>81.444999999999993</v>
      </c>
      <c r="I37" s="119" t="s">
        <v>159</v>
      </c>
    </row>
    <row r="38" spans="1:9" ht="16.8" x14ac:dyDescent="0.3">
      <c r="A38" s="84"/>
      <c r="B38" s="35" t="s">
        <v>140</v>
      </c>
      <c r="C38" s="35">
        <v>29.1</v>
      </c>
      <c r="D38" s="35">
        <v>29.7</v>
      </c>
      <c r="E38" s="35">
        <v>9.1</v>
      </c>
      <c r="F38" s="35">
        <v>9</v>
      </c>
      <c r="G38" s="35">
        <f>C38*D38</f>
        <v>864.27</v>
      </c>
      <c r="H38" s="35">
        <f>E38*F38</f>
        <v>81.899999999999991</v>
      </c>
      <c r="I38" s="120"/>
    </row>
    <row r="39" spans="1:9" ht="16.8" x14ac:dyDescent="0.3">
      <c r="A39" s="85"/>
      <c r="B39" s="35" t="s">
        <v>160</v>
      </c>
      <c r="C39" s="35">
        <v>29.1</v>
      </c>
      <c r="D39" s="35">
        <v>29.8</v>
      </c>
      <c r="E39" s="35">
        <v>9.1</v>
      </c>
      <c r="F39" s="35">
        <v>9.0399999999999991</v>
      </c>
      <c r="G39" s="35">
        <f>C39*D39</f>
        <v>867.18000000000006</v>
      </c>
      <c r="H39" s="35">
        <f>E39*F39</f>
        <v>82.263999999999996</v>
      </c>
      <c r="I39" s="121"/>
    </row>
    <row r="40" spans="1:9" ht="16.8" x14ac:dyDescent="0.3">
      <c r="A40" s="3"/>
      <c r="B40" s="3"/>
      <c r="C40" s="3"/>
      <c r="D40" s="3"/>
      <c r="E40" s="3"/>
      <c r="F40" s="3"/>
      <c r="G40" s="3"/>
      <c r="H40" s="3"/>
      <c r="I40" s="3"/>
    </row>
    <row r="41" spans="1:9" ht="16.8" x14ac:dyDescent="0.3">
      <c r="A41" s="94" t="s">
        <v>161</v>
      </c>
      <c r="B41" s="11" t="s">
        <v>162</v>
      </c>
      <c r="C41" s="11">
        <v>36.799999999999997</v>
      </c>
      <c r="D41" s="11">
        <v>29.1</v>
      </c>
      <c r="E41" s="11">
        <v>12.1</v>
      </c>
      <c r="F41" s="11">
        <v>9.1</v>
      </c>
      <c r="G41" s="11">
        <f>C41*D41</f>
        <v>1070.8799999999999</v>
      </c>
      <c r="H41" s="11">
        <f>E41*F41</f>
        <v>110.11</v>
      </c>
      <c r="I41" s="122" t="s">
        <v>163</v>
      </c>
    </row>
    <row r="42" spans="1:9" ht="16.8" x14ac:dyDescent="0.3">
      <c r="A42" s="95"/>
      <c r="B42" s="11" t="s">
        <v>140</v>
      </c>
      <c r="C42" s="11">
        <v>31.3</v>
      </c>
      <c r="D42" s="11">
        <v>19.8</v>
      </c>
      <c r="E42" s="11">
        <v>9.5299999999999994</v>
      </c>
      <c r="F42" s="11">
        <v>6</v>
      </c>
      <c r="G42" s="11">
        <f>C42*D42</f>
        <v>619.74</v>
      </c>
      <c r="H42" s="11">
        <f>E42*F42</f>
        <v>57.179999999999993</v>
      </c>
      <c r="I42" s="123"/>
    </row>
    <row r="43" spans="1:9" ht="16.8" x14ac:dyDescent="0.3">
      <c r="A43" s="95"/>
      <c r="B43" s="11" t="s">
        <v>132</v>
      </c>
      <c r="C43" s="11">
        <v>9.9</v>
      </c>
      <c r="D43" s="11">
        <v>20.9</v>
      </c>
      <c r="E43" s="11">
        <v>2.1</v>
      </c>
      <c r="F43" s="11">
        <v>6.32</v>
      </c>
      <c r="G43" s="11">
        <f>C43*D43</f>
        <v>206.91</v>
      </c>
      <c r="H43" s="11">
        <f>E43*F43</f>
        <v>13.272000000000002</v>
      </c>
      <c r="I43" s="123"/>
    </row>
    <row r="44" spans="1:9" ht="33.6" x14ac:dyDescent="0.3">
      <c r="A44" s="96"/>
      <c r="B44" s="11" t="s">
        <v>164</v>
      </c>
      <c r="C44" s="11">
        <v>20.9</v>
      </c>
      <c r="D44" s="11">
        <v>12.6</v>
      </c>
      <c r="E44" s="11">
        <v>6.32</v>
      </c>
      <c r="F44" s="11">
        <v>3.8</v>
      </c>
      <c r="G44" s="11">
        <f>C44*D44</f>
        <v>263.33999999999997</v>
      </c>
      <c r="H44" s="11">
        <f>E44*F44</f>
        <v>24.015999999999998</v>
      </c>
      <c r="I44" s="124"/>
    </row>
    <row r="45" spans="1:9" ht="16.8" x14ac:dyDescent="0.3">
      <c r="A45" s="3"/>
      <c r="B45" s="3"/>
      <c r="C45" s="3"/>
      <c r="D45" s="3"/>
      <c r="E45" s="3"/>
      <c r="F45" s="3"/>
      <c r="G45" s="3"/>
      <c r="H45" s="3"/>
      <c r="I45" s="3"/>
    </row>
    <row r="46" spans="1:9" ht="16.8" x14ac:dyDescent="0.3">
      <c r="A46" s="113" t="s">
        <v>165</v>
      </c>
      <c r="B46" s="47" t="s">
        <v>138</v>
      </c>
      <c r="C46" s="47">
        <v>49.1</v>
      </c>
      <c r="D46" s="47">
        <v>30.6</v>
      </c>
      <c r="E46" s="47">
        <v>5.2</v>
      </c>
      <c r="F46" s="47">
        <v>9.3000000000000007</v>
      </c>
      <c r="G46" s="47">
        <f>C46*D46</f>
        <v>1502.46</v>
      </c>
      <c r="H46" s="47">
        <f>E46*F46</f>
        <v>48.360000000000007</v>
      </c>
      <c r="I46" s="116" t="s">
        <v>166</v>
      </c>
    </row>
    <row r="47" spans="1:9" ht="16.8" x14ac:dyDescent="0.3">
      <c r="A47" s="114"/>
      <c r="B47" s="47" t="s">
        <v>167</v>
      </c>
      <c r="C47" s="47">
        <v>41</v>
      </c>
      <c r="D47" s="47">
        <v>36.5</v>
      </c>
      <c r="E47" s="47">
        <v>12.5</v>
      </c>
      <c r="F47" s="47">
        <v>11.1</v>
      </c>
      <c r="G47" s="47">
        <f>C47*D47</f>
        <v>1496.5</v>
      </c>
      <c r="H47" s="47">
        <f>E47*F47</f>
        <v>138.75</v>
      </c>
      <c r="I47" s="117"/>
    </row>
    <row r="48" spans="1:9" ht="16.8" x14ac:dyDescent="0.3">
      <c r="A48" s="115"/>
      <c r="B48" s="47" t="s">
        <v>168</v>
      </c>
      <c r="C48" s="47">
        <v>39.5</v>
      </c>
      <c r="D48" s="47">
        <v>23.1</v>
      </c>
      <c r="E48" s="47">
        <v>12</v>
      </c>
      <c r="F48" s="47">
        <v>7.25</v>
      </c>
      <c r="G48" s="47">
        <f>C48*D48</f>
        <v>912.45</v>
      </c>
      <c r="H48" s="47">
        <f>E48*F48</f>
        <v>87</v>
      </c>
      <c r="I48" s="118"/>
    </row>
    <row r="49" spans="1:9" ht="16.8" x14ac:dyDescent="0.3">
      <c r="A49" s="3"/>
      <c r="B49" s="3"/>
      <c r="C49" s="3"/>
      <c r="D49" s="3"/>
      <c r="E49" s="3"/>
      <c r="F49" s="3"/>
      <c r="G49" s="3"/>
      <c r="H49" s="3"/>
      <c r="I49" s="3"/>
    </row>
    <row r="50" spans="1:9" ht="16.8" x14ac:dyDescent="0.3">
      <c r="A50" s="109" t="s">
        <v>169</v>
      </c>
      <c r="B50" s="45" t="s">
        <v>138</v>
      </c>
      <c r="C50" s="45">
        <v>31</v>
      </c>
      <c r="D50" s="45">
        <v>28.7</v>
      </c>
      <c r="E50" s="45">
        <v>9.4499999999999993</v>
      </c>
      <c r="F50" s="45">
        <v>8.6999999999999993</v>
      </c>
      <c r="G50" s="45">
        <f>C50*D50</f>
        <v>889.69999999999993</v>
      </c>
      <c r="H50" s="45">
        <f>E50*F50</f>
        <v>82.214999999999989</v>
      </c>
      <c r="I50" s="111" t="s">
        <v>170</v>
      </c>
    </row>
    <row r="51" spans="1:9" ht="33.6" x14ac:dyDescent="0.3">
      <c r="A51" s="110"/>
      <c r="B51" s="45" t="s">
        <v>171</v>
      </c>
      <c r="C51" s="45">
        <v>15.5</v>
      </c>
      <c r="D51" s="45">
        <v>13.9</v>
      </c>
      <c r="E51" s="45">
        <v>4.68</v>
      </c>
      <c r="F51" s="45">
        <v>4.18</v>
      </c>
      <c r="G51" s="45">
        <f>C51*D51</f>
        <v>215.45000000000002</v>
      </c>
      <c r="H51" s="45">
        <f>E51*F51</f>
        <v>19.562399999999997</v>
      </c>
      <c r="I51" s="112"/>
    </row>
    <row r="52" spans="1:9" ht="16.8" x14ac:dyDescent="0.3">
      <c r="A52" s="3"/>
      <c r="B52" s="3"/>
      <c r="C52" s="3"/>
      <c r="D52" s="3"/>
      <c r="E52" s="3"/>
      <c r="F52" s="3"/>
      <c r="G52" s="3"/>
      <c r="H52" s="3"/>
      <c r="I52" s="3"/>
    </row>
    <row r="53" spans="1:9" ht="201.6" x14ac:dyDescent="0.3">
      <c r="A53" s="48" t="s">
        <v>172</v>
      </c>
      <c r="B53" s="22" t="s">
        <v>138</v>
      </c>
      <c r="C53" s="22">
        <v>19.600000000000001</v>
      </c>
      <c r="D53" s="22">
        <v>24</v>
      </c>
      <c r="E53" s="22">
        <v>5.95</v>
      </c>
      <c r="F53" s="22">
        <v>7.32</v>
      </c>
      <c r="G53" s="22">
        <f>C53*D53</f>
        <v>470.40000000000003</v>
      </c>
      <c r="H53" s="22">
        <f>E53*F53</f>
        <v>43.554000000000002</v>
      </c>
      <c r="I53" s="49" t="s">
        <v>173</v>
      </c>
    </row>
    <row r="54" spans="1:9" ht="16.8" x14ac:dyDescent="0.3">
      <c r="A54" s="3"/>
      <c r="B54" s="3"/>
      <c r="C54" s="3"/>
      <c r="D54" s="3"/>
      <c r="E54" s="3"/>
      <c r="F54" s="3"/>
      <c r="G54" s="3"/>
      <c r="H54" s="3"/>
      <c r="I54" s="3"/>
    </row>
    <row r="55" spans="1:9" ht="67.2" x14ac:dyDescent="0.3">
      <c r="A55" s="50" t="s">
        <v>174</v>
      </c>
      <c r="B55" s="11" t="s">
        <v>138</v>
      </c>
      <c r="C55" s="11">
        <v>30.1</v>
      </c>
      <c r="D55" s="11">
        <v>18.11</v>
      </c>
      <c r="E55" s="11">
        <v>9.4</v>
      </c>
      <c r="F55" s="11">
        <v>5.77</v>
      </c>
      <c r="G55" s="11">
        <f>C55*D55</f>
        <v>545.11099999999999</v>
      </c>
      <c r="H55" s="11">
        <f>E55*F55</f>
        <v>54.238</v>
      </c>
      <c r="I55" s="51" t="s">
        <v>175</v>
      </c>
    </row>
    <row r="56" spans="1:9" ht="16.8" x14ac:dyDescent="0.3">
      <c r="A56" s="3"/>
      <c r="B56" s="3"/>
      <c r="C56" s="3"/>
      <c r="D56" s="3"/>
      <c r="E56" s="3"/>
      <c r="F56" s="3"/>
      <c r="G56" s="3"/>
      <c r="H56" s="3"/>
      <c r="I56" s="3"/>
    </row>
    <row r="57" spans="1:9" ht="33.6" x14ac:dyDescent="0.3">
      <c r="A57" s="52" t="s">
        <v>176</v>
      </c>
      <c r="B57" s="35" t="s">
        <v>138</v>
      </c>
      <c r="C57" s="35">
        <v>40.700000000000003</v>
      </c>
      <c r="D57" s="35">
        <v>18</v>
      </c>
      <c r="E57" s="35">
        <v>12.37</v>
      </c>
      <c r="F57" s="35">
        <v>5.48</v>
      </c>
      <c r="G57" s="35">
        <f>C57*D57</f>
        <v>732.6</v>
      </c>
      <c r="H57" s="35">
        <f>E57*F57</f>
        <v>67.787599999999998</v>
      </c>
      <c r="I57" s="53" t="s">
        <v>177</v>
      </c>
    </row>
    <row r="58" spans="1:9" ht="16.8" x14ac:dyDescent="0.3">
      <c r="A58" s="3"/>
      <c r="B58" s="3"/>
      <c r="C58" s="3"/>
      <c r="D58" s="3"/>
      <c r="E58" s="3"/>
      <c r="F58" s="3"/>
      <c r="G58" s="3"/>
      <c r="H58" s="3"/>
      <c r="I58" s="7"/>
    </row>
    <row r="59" spans="1:9" ht="33.6" x14ac:dyDescent="0.3">
      <c r="A59" s="50" t="s">
        <v>178</v>
      </c>
      <c r="B59" s="11" t="s">
        <v>179</v>
      </c>
      <c r="C59" s="11">
        <v>28.6</v>
      </c>
      <c r="D59" s="11">
        <v>40</v>
      </c>
      <c r="E59" s="11">
        <v>8.6999999999999993</v>
      </c>
      <c r="F59" s="11">
        <v>12.1</v>
      </c>
      <c r="G59" s="11">
        <f>C59*D59</f>
        <v>1144</v>
      </c>
      <c r="H59" s="11">
        <f>E59*F59</f>
        <v>105.26999999999998</v>
      </c>
      <c r="I59" s="54" t="s">
        <v>180</v>
      </c>
    </row>
    <row r="60" spans="1:9" ht="16.8" x14ac:dyDescent="0.3">
      <c r="A60" s="3"/>
      <c r="B60" s="3"/>
      <c r="C60" s="3"/>
      <c r="D60" s="3"/>
      <c r="E60" s="3"/>
      <c r="F60" s="3"/>
      <c r="G60" s="3"/>
      <c r="H60" s="3"/>
      <c r="I60" s="7"/>
    </row>
    <row r="61" spans="1:9" ht="16.8" x14ac:dyDescent="0.3">
      <c r="A61" s="83" t="s">
        <v>181</v>
      </c>
      <c r="B61" s="35" t="s">
        <v>162</v>
      </c>
      <c r="C61" s="35">
        <v>39.5</v>
      </c>
      <c r="D61" s="35">
        <v>35.9</v>
      </c>
      <c r="E61" s="35">
        <v>12</v>
      </c>
      <c r="F61" s="35">
        <v>10.9</v>
      </c>
      <c r="G61" s="35">
        <f>C61*D61</f>
        <v>1418.05</v>
      </c>
      <c r="H61" s="35">
        <f>E61*F61</f>
        <v>130.80000000000001</v>
      </c>
      <c r="I61" s="86" t="s">
        <v>182</v>
      </c>
    </row>
    <row r="62" spans="1:9" ht="16.8" x14ac:dyDescent="0.3">
      <c r="A62" s="84"/>
      <c r="B62" s="35" t="s">
        <v>140</v>
      </c>
      <c r="C62" s="35">
        <v>39.5</v>
      </c>
      <c r="D62" s="35">
        <v>24</v>
      </c>
      <c r="E62" s="35">
        <v>12</v>
      </c>
      <c r="F62" s="35">
        <v>7.3</v>
      </c>
      <c r="G62" s="35">
        <f t="shared" ref="G62:G63" si="2">C62*D62</f>
        <v>948</v>
      </c>
      <c r="H62" s="35">
        <f t="shared" ref="H62:H63" si="3">E62*F62</f>
        <v>87.6</v>
      </c>
      <c r="I62" s="87"/>
    </row>
    <row r="63" spans="1:9" ht="16.8" x14ac:dyDescent="0.3">
      <c r="A63" s="85"/>
      <c r="B63" s="35" t="s">
        <v>142</v>
      </c>
      <c r="C63" s="35">
        <v>39.5</v>
      </c>
      <c r="D63" s="35">
        <v>23.1</v>
      </c>
      <c r="E63" s="35">
        <v>12</v>
      </c>
      <c r="F63" s="35">
        <v>7.25</v>
      </c>
      <c r="G63" s="35">
        <f t="shared" si="2"/>
        <v>912.45</v>
      </c>
      <c r="H63" s="35">
        <f t="shared" si="3"/>
        <v>87</v>
      </c>
      <c r="I63" s="88"/>
    </row>
    <row r="64" spans="1:9" ht="16.8" x14ac:dyDescent="0.3">
      <c r="A64" s="3"/>
      <c r="B64" s="3"/>
      <c r="C64" s="3"/>
      <c r="D64" s="3"/>
      <c r="E64" s="3"/>
      <c r="F64" s="3"/>
      <c r="G64" s="3"/>
      <c r="H64" s="3"/>
      <c r="I64" s="3"/>
    </row>
    <row r="65" spans="1:9" ht="16.8" x14ac:dyDescent="0.3">
      <c r="A65" s="103" t="s">
        <v>183</v>
      </c>
      <c r="B65" s="22" t="s">
        <v>162</v>
      </c>
      <c r="C65" s="22">
        <v>20</v>
      </c>
      <c r="D65" s="22">
        <v>60.75</v>
      </c>
      <c r="E65" s="22">
        <v>6.09</v>
      </c>
      <c r="F65" s="22">
        <v>18.48</v>
      </c>
      <c r="G65" s="22">
        <f>C65*D65</f>
        <v>1215</v>
      </c>
      <c r="H65" s="22">
        <f>E65*F65</f>
        <v>112.5432</v>
      </c>
      <c r="I65" s="106" t="s">
        <v>184</v>
      </c>
    </row>
    <row r="66" spans="1:9" ht="16.8" x14ac:dyDescent="0.3">
      <c r="A66" s="104"/>
      <c r="B66" s="22" t="s">
        <v>140</v>
      </c>
      <c r="C66" s="22">
        <v>19.45</v>
      </c>
      <c r="D66" s="22">
        <v>60.75</v>
      </c>
      <c r="E66" s="22">
        <v>5.9</v>
      </c>
      <c r="F66" s="22">
        <v>18.48</v>
      </c>
      <c r="G66" s="22">
        <f>C66*D66</f>
        <v>1181.5874999999999</v>
      </c>
      <c r="H66" s="22">
        <f>E66*F66</f>
        <v>109.03200000000001</v>
      </c>
      <c r="I66" s="107"/>
    </row>
    <row r="67" spans="1:9" ht="16.8" x14ac:dyDescent="0.3">
      <c r="A67" s="104"/>
      <c r="B67" s="22" t="s">
        <v>142</v>
      </c>
      <c r="C67" s="22">
        <v>19.600000000000001</v>
      </c>
      <c r="D67" s="22">
        <v>23.1</v>
      </c>
      <c r="E67" s="22">
        <v>5.95</v>
      </c>
      <c r="F67" s="22">
        <v>7.25</v>
      </c>
      <c r="G67" s="22">
        <f>C67*D67</f>
        <v>452.76000000000005</v>
      </c>
      <c r="H67" s="22">
        <f>E67*F67</f>
        <v>43.137500000000003</v>
      </c>
      <c r="I67" s="107"/>
    </row>
    <row r="68" spans="1:9" ht="16.8" x14ac:dyDescent="0.3">
      <c r="A68" s="105"/>
      <c r="B68" s="22" t="s">
        <v>132</v>
      </c>
      <c r="C68" s="22">
        <v>19.45</v>
      </c>
      <c r="D68" s="22">
        <v>11.1</v>
      </c>
      <c r="E68" s="22">
        <v>5.9</v>
      </c>
      <c r="F68" s="22">
        <v>3.6</v>
      </c>
      <c r="G68" s="22">
        <f>C68*D68</f>
        <v>215.89499999999998</v>
      </c>
      <c r="H68" s="22">
        <f>E68*F68</f>
        <v>21.240000000000002</v>
      </c>
      <c r="I68" s="108"/>
    </row>
    <row r="69" spans="1:9" ht="16.8" x14ac:dyDescent="0.3">
      <c r="A69" s="8"/>
      <c r="B69" s="3"/>
      <c r="C69" s="3"/>
      <c r="D69" s="3"/>
      <c r="E69" s="3"/>
      <c r="F69" s="3"/>
      <c r="G69" s="3"/>
      <c r="H69" s="3"/>
      <c r="I69" s="3"/>
    </row>
    <row r="70" spans="1:9" ht="33.6" x14ac:dyDescent="0.3">
      <c r="A70" s="50" t="s">
        <v>185</v>
      </c>
      <c r="B70" s="11" t="s">
        <v>179</v>
      </c>
      <c r="C70" s="11">
        <v>39.5</v>
      </c>
      <c r="D70" s="11">
        <v>11.7</v>
      </c>
      <c r="E70" s="11">
        <v>12</v>
      </c>
      <c r="F70" s="11">
        <v>3.5</v>
      </c>
      <c r="G70" s="11">
        <f>C70*D70</f>
        <v>462.15</v>
      </c>
      <c r="H70" s="11">
        <f>E70*F70</f>
        <v>42</v>
      </c>
      <c r="I70" s="101" t="s">
        <v>186</v>
      </c>
    </row>
    <row r="71" spans="1:9" ht="16.8" x14ac:dyDescent="0.3">
      <c r="A71" s="11"/>
      <c r="B71" s="11"/>
      <c r="C71" s="11"/>
      <c r="D71" s="11"/>
      <c r="E71" s="11"/>
      <c r="F71" s="11"/>
      <c r="G71" s="11"/>
      <c r="H71" s="11"/>
      <c r="I71" s="102"/>
    </row>
    <row r="72" spans="1:9" ht="16.8" x14ac:dyDescent="0.3">
      <c r="B72" s="72" t="s">
        <v>187</v>
      </c>
      <c r="C72" s="73"/>
      <c r="D72" s="73"/>
      <c r="E72" s="73"/>
      <c r="F72" s="73" t="s">
        <v>188</v>
      </c>
      <c r="G72" s="73">
        <f>SUM(G5:G70)</f>
        <v>28433.503500000003</v>
      </c>
      <c r="H72" s="73">
        <f>SUM(H5:H70)</f>
        <v>2588.9006999999997</v>
      </c>
    </row>
    <row r="73" spans="1:9" ht="16.8" x14ac:dyDescent="0.3">
      <c r="B73" s="73"/>
      <c r="C73" s="73"/>
      <c r="D73" s="74"/>
      <c r="E73" s="73"/>
      <c r="F73" s="73" t="s">
        <v>189</v>
      </c>
      <c r="G73" s="57" t="s">
        <v>190</v>
      </c>
      <c r="H73" s="57" t="s">
        <v>191</v>
      </c>
    </row>
  </sheetData>
  <mergeCells count="28">
    <mergeCell ref="A1:D1"/>
    <mergeCell ref="A37:A39"/>
    <mergeCell ref="I70:I71"/>
    <mergeCell ref="A65:A68"/>
    <mergeCell ref="I65:I68"/>
    <mergeCell ref="A61:A63"/>
    <mergeCell ref="I61:I63"/>
    <mergeCell ref="A50:A51"/>
    <mergeCell ref="I50:I51"/>
    <mergeCell ref="A46:A48"/>
    <mergeCell ref="I46:I48"/>
    <mergeCell ref="A32:A33"/>
    <mergeCell ref="I37:I39"/>
    <mergeCell ref="A41:A44"/>
    <mergeCell ref="I41:I44"/>
    <mergeCell ref="A16:A25"/>
    <mergeCell ref="A27:A31"/>
    <mergeCell ref="I27:I31"/>
    <mergeCell ref="C3:D3"/>
    <mergeCell ref="E3:F3"/>
    <mergeCell ref="G3:G4"/>
    <mergeCell ref="H3:H4"/>
    <mergeCell ref="I2:I3"/>
    <mergeCell ref="A5:A14"/>
    <mergeCell ref="A2:A4"/>
    <mergeCell ref="B2:B4"/>
    <mergeCell ref="C2:F2"/>
    <mergeCell ref="G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DA24B-B9C3-4F9F-A448-8F86152E6320}">
  <dimension ref="A1:E23"/>
  <sheetViews>
    <sheetView topLeftCell="A15" workbookViewId="0">
      <selection activeCell="B21" sqref="B21"/>
    </sheetView>
  </sheetViews>
  <sheetFormatPr defaultRowHeight="14.4" x14ac:dyDescent="0.3"/>
  <cols>
    <col min="2" max="2" width="18.6640625" customWidth="1"/>
    <col min="3" max="3" width="21.88671875" customWidth="1"/>
    <col min="4" max="5" width="18.6640625" customWidth="1"/>
  </cols>
  <sheetData>
    <row r="1" spans="1:5" ht="36" customHeight="1" x14ac:dyDescent="0.3">
      <c r="A1" s="80" t="s">
        <v>192</v>
      </c>
      <c r="B1" s="81"/>
      <c r="C1" s="82"/>
    </row>
    <row r="2" spans="1:5" ht="16.8" x14ac:dyDescent="0.3">
      <c r="A2" s="93" t="s">
        <v>193</v>
      </c>
      <c r="B2" s="93" t="s">
        <v>108</v>
      </c>
      <c r="C2" s="10" t="s">
        <v>194</v>
      </c>
      <c r="D2" s="10" t="s">
        <v>195</v>
      </c>
      <c r="E2" s="10" t="s">
        <v>195</v>
      </c>
    </row>
    <row r="3" spans="1:5" ht="24" customHeight="1" x14ac:dyDescent="0.3">
      <c r="A3" s="93"/>
      <c r="B3" s="93"/>
      <c r="C3" s="10" t="s">
        <v>196</v>
      </c>
      <c r="D3" s="10" t="s">
        <v>197</v>
      </c>
      <c r="E3" s="10" t="s">
        <v>198</v>
      </c>
    </row>
    <row r="4" spans="1:5" ht="31.5" customHeight="1" x14ac:dyDescent="0.3">
      <c r="A4" s="11">
        <v>1</v>
      </c>
      <c r="B4" s="11" t="s">
        <v>151</v>
      </c>
      <c r="C4" s="11" t="s">
        <v>199</v>
      </c>
      <c r="D4" s="62">
        <v>450</v>
      </c>
      <c r="E4" s="62">
        <f>ROUND(CONVERT(D4,"ft^2","m^2"),0)</f>
        <v>42</v>
      </c>
    </row>
    <row r="5" spans="1:5" ht="31.5" customHeight="1" x14ac:dyDescent="0.3">
      <c r="A5" s="11">
        <v>2</v>
      </c>
      <c r="B5" s="11" t="s">
        <v>119</v>
      </c>
      <c r="C5" s="11" t="s">
        <v>200</v>
      </c>
      <c r="D5" s="62">
        <v>900</v>
      </c>
      <c r="E5" s="62">
        <f t="shared" ref="E5:E21" si="0">ROUND(CONVERT(D5,"ft^2","m^2"),0)</f>
        <v>84</v>
      </c>
    </row>
    <row r="6" spans="1:5" ht="31.5" customHeight="1" x14ac:dyDescent="0.3">
      <c r="A6" s="11">
        <v>3</v>
      </c>
      <c r="B6" s="11" t="s">
        <v>153</v>
      </c>
      <c r="C6" s="11" t="s">
        <v>201</v>
      </c>
      <c r="D6" s="62">
        <v>480</v>
      </c>
      <c r="E6" s="62">
        <f t="shared" si="0"/>
        <v>45</v>
      </c>
    </row>
    <row r="7" spans="1:5" ht="31.5" customHeight="1" x14ac:dyDescent="0.3">
      <c r="A7" s="11">
        <v>4</v>
      </c>
      <c r="B7" s="11" t="s">
        <v>202</v>
      </c>
      <c r="C7" s="11" t="s">
        <v>203</v>
      </c>
      <c r="D7" s="62">
        <v>352</v>
      </c>
      <c r="E7" s="62">
        <f t="shared" si="0"/>
        <v>33</v>
      </c>
    </row>
    <row r="8" spans="1:5" ht="31.5" customHeight="1" x14ac:dyDescent="0.3">
      <c r="A8" s="11">
        <v>5</v>
      </c>
      <c r="B8" s="11" t="s">
        <v>176</v>
      </c>
      <c r="C8" s="11" t="s">
        <v>204</v>
      </c>
      <c r="D8" s="62">
        <v>165</v>
      </c>
      <c r="E8" s="62">
        <f t="shared" si="0"/>
        <v>15</v>
      </c>
    </row>
    <row r="9" spans="1:5" ht="31.5" customHeight="1" x14ac:dyDescent="0.3">
      <c r="A9" s="11">
        <v>6</v>
      </c>
      <c r="B9" s="11" t="s">
        <v>205</v>
      </c>
      <c r="C9" s="11" t="s">
        <v>204</v>
      </c>
      <c r="D9" s="62">
        <v>165</v>
      </c>
      <c r="E9" s="62">
        <f t="shared" si="0"/>
        <v>15</v>
      </c>
    </row>
    <row r="10" spans="1:5" ht="31.5" customHeight="1" x14ac:dyDescent="0.3">
      <c r="A10" s="11">
        <v>7</v>
      </c>
      <c r="B10" s="11" t="s">
        <v>158</v>
      </c>
      <c r="C10" s="11" t="s">
        <v>199</v>
      </c>
      <c r="D10" s="62">
        <v>450</v>
      </c>
      <c r="E10" s="62">
        <f t="shared" si="0"/>
        <v>42</v>
      </c>
    </row>
    <row r="11" spans="1:5" ht="31.5" customHeight="1" x14ac:dyDescent="0.3">
      <c r="A11" s="11">
        <v>8</v>
      </c>
      <c r="B11" s="11" t="s">
        <v>206</v>
      </c>
      <c r="C11" s="11" t="s">
        <v>207</v>
      </c>
      <c r="D11" s="62">
        <v>620</v>
      </c>
      <c r="E11" s="62">
        <f t="shared" si="0"/>
        <v>58</v>
      </c>
    </row>
    <row r="12" spans="1:5" ht="31.5" customHeight="1" x14ac:dyDescent="0.3">
      <c r="A12" s="11">
        <v>9</v>
      </c>
      <c r="B12" s="11" t="s">
        <v>208</v>
      </c>
      <c r="C12" s="11" t="s">
        <v>209</v>
      </c>
      <c r="D12" s="62">
        <v>920</v>
      </c>
      <c r="E12" s="62">
        <f t="shared" si="0"/>
        <v>85</v>
      </c>
    </row>
    <row r="13" spans="1:5" ht="31.5" customHeight="1" x14ac:dyDescent="0.3">
      <c r="A13" s="11">
        <v>10</v>
      </c>
      <c r="B13" s="11" t="s">
        <v>210</v>
      </c>
      <c r="C13" s="11" t="s">
        <v>211</v>
      </c>
      <c r="D13" s="62">
        <v>140</v>
      </c>
      <c r="E13" s="62">
        <f t="shared" si="0"/>
        <v>13</v>
      </c>
    </row>
    <row r="14" spans="1:5" ht="31.5" customHeight="1" x14ac:dyDescent="0.3">
      <c r="A14" s="11">
        <v>11</v>
      </c>
      <c r="B14" s="11" t="s">
        <v>183</v>
      </c>
      <c r="C14" s="11" t="s">
        <v>212</v>
      </c>
      <c r="D14" s="62">
        <v>240</v>
      </c>
      <c r="E14" s="62">
        <f t="shared" si="0"/>
        <v>22</v>
      </c>
    </row>
    <row r="15" spans="1:5" ht="31.5" customHeight="1" x14ac:dyDescent="0.3">
      <c r="A15" s="11">
        <v>12</v>
      </c>
      <c r="B15" s="11" t="s">
        <v>213</v>
      </c>
      <c r="C15" s="11" t="s">
        <v>214</v>
      </c>
      <c r="D15" s="62">
        <v>345</v>
      </c>
      <c r="E15" s="62">
        <f t="shared" si="0"/>
        <v>32</v>
      </c>
    </row>
    <row r="16" spans="1:5" ht="31.5" customHeight="1" x14ac:dyDescent="0.3">
      <c r="A16" s="11">
        <v>13</v>
      </c>
      <c r="B16" s="11" t="s">
        <v>165</v>
      </c>
      <c r="C16" s="11" t="s">
        <v>215</v>
      </c>
      <c r="D16" s="62">
        <v>440</v>
      </c>
      <c r="E16" s="62">
        <f t="shared" si="0"/>
        <v>41</v>
      </c>
    </row>
    <row r="17" spans="1:5" ht="31.5" customHeight="1" x14ac:dyDescent="0.3">
      <c r="A17" s="11">
        <v>14</v>
      </c>
      <c r="B17" s="11" t="s">
        <v>161</v>
      </c>
      <c r="C17" s="11" t="s">
        <v>216</v>
      </c>
      <c r="D17" s="62">
        <v>357</v>
      </c>
      <c r="E17" s="62">
        <f t="shared" si="0"/>
        <v>33</v>
      </c>
    </row>
    <row r="18" spans="1:5" ht="31.5" customHeight="1" x14ac:dyDescent="0.3">
      <c r="A18" s="11">
        <v>15</v>
      </c>
      <c r="B18" s="11" t="s">
        <v>181</v>
      </c>
      <c r="C18" s="11" t="s">
        <v>217</v>
      </c>
      <c r="D18" s="62">
        <v>319</v>
      </c>
      <c r="E18" s="62">
        <f t="shared" si="0"/>
        <v>30</v>
      </c>
    </row>
    <row r="19" spans="1:5" ht="31.5" customHeight="1" x14ac:dyDescent="0.3">
      <c r="A19" s="11">
        <v>16</v>
      </c>
      <c r="B19" s="11" t="s">
        <v>218</v>
      </c>
      <c r="C19" s="11" t="s">
        <v>219</v>
      </c>
      <c r="D19" s="62">
        <v>580</v>
      </c>
      <c r="E19" s="62">
        <f t="shared" si="0"/>
        <v>54</v>
      </c>
    </row>
    <row r="20" spans="1:5" ht="31.5" customHeight="1" x14ac:dyDescent="0.3">
      <c r="A20" s="11">
        <v>17</v>
      </c>
      <c r="B20" s="11" t="s">
        <v>220</v>
      </c>
      <c r="C20" s="11" t="s">
        <v>221</v>
      </c>
      <c r="D20" s="62">
        <v>480</v>
      </c>
      <c r="E20" s="62">
        <f t="shared" si="0"/>
        <v>45</v>
      </c>
    </row>
    <row r="21" spans="1:5" ht="31.5" customHeight="1" x14ac:dyDescent="0.3">
      <c r="A21" s="11">
        <v>18</v>
      </c>
      <c r="B21" s="11" t="s">
        <v>222</v>
      </c>
      <c r="C21" s="11" t="s">
        <v>223</v>
      </c>
      <c r="D21" s="62">
        <v>300</v>
      </c>
      <c r="E21" s="62">
        <f t="shared" si="0"/>
        <v>28</v>
      </c>
    </row>
    <row r="22" spans="1:5" ht="16.8" x14ac:dyDescent="0.3">
      <c r="A22" s="9"/>
      <c r="B22" s="5" t="s">
        <v>104</v>
      </c>
      <c r="C22" s="5"/>
      <c r="D22" s="5">
        <f>SUM(D4:D21)</f>
        <v>7703</v>
      </c>
      <c r="E22" s="5">
        <f>SUM(E4:E21)</f>
        <v>717</v>
      </c>
    </row>
    <row r="23" spans="1:5" ht="16.8" x14ac:dyDescent="0.3">
      <c r="A23" s="9"/>
      <c r="B23" s="5"/>
      <c r="C23" s="5" t="s">
        <v>189</v>
      </c>
      <c r="D23" s="5" t="s">
        <v>190</v>
      </c>
      <c r="E23" s="5" t="s">
        <v>191</v>
      </c>
    </row>
  </sheetData>
  <mergeCells count="3">
    <mergeCell ref="A2:A3"/>
    <mergeCell ref="B2:B3"/>
    <mergeCell ref="A1:C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58591-AC9B-4A75-8679-D42F7EE2C99B}">
  <dimension ref="A1:E34"/>
  <sheetViews>
    <sheetView workbookViewId="0">
      <selection activeCell="D33" sqref="D33"/>
    </sheetView>
  </sheetViews>
  <sheetFormatPr defaultRowHeight="14.4" x14ac:dyDescent="0.3"/>
  <cols>
    <col min="2" max="2" width="28.109375" customWidth="1"/>
    <col min="3" max="5" width="24.109375" customWidth="1"/>
  </cols>
  <sheetData>
    <row r="1" spans="1:5" ht="33" customHeight="1" x14ac:dyDescent="0.3">
      <c r="A1" s="80" t="s">
        <v>224</v>
      </c>
      <c r="B1" s="82"/>
    </row>
    <row r="2" spans="1:5" ht="36" customHeight="1" x14ac:dyDescent="0.3">
      <c r="A2" s="93" t="s">
        <v>193</v>
      </c>
      <c r="B2" s="93" t="s">
        <v>108</v>
      </c>
      <c r="C2" s="10" t="s">
        <v>194</v>
      </c>
      <c r="D2" s="10" t="s">
        <v>195</v>
      </c>
      <c r="E2" s="10" t="s">
        <v>195</v>
      </c>
    </row>
    <row r="3" spans="1:5" ht="36" customHeight="1" x14ac:dyDescent="0.3">
      <c r="A3" s="93"/>
      <c r="B3" s="93"/>
      <c r="C3" s="10" t="s">
        <v>196</v>
      </c>
      <c r="D3" s="10" t="s">
        <v>197</v>
      </c>
      <c r="E3" s="10" t="s">
        <v>198</v>
      </c>
    </row>
    <row r="4" spans="1:5" ht="36" customHeight="1" x14ac:dyDescent="0.3">
      <c r="A4" s="11">
        <v>1</v>
      </c>
      <c r="B4" s="11" t="s">
        <v>225</v>
      </c>
      <c r="C4" s="11" t="s">
        <v>226</v>
      </c>
      <c r="D4" s="62">
        <f>120*40</f>
        <v>4800</v>
      </c>
      <c r="E4" s="62">
        <f t="shared" ref="E4:E5" si="0">ROUND(CONVERT(D4,"ft^2","m^2"),0)</f>
        <v>446</v>
      </c>
    </row>
    <row r="5" spans="1:5" ht="36" customHeight="1" x14ac:dyDescent="0.3">
      <c r="A5" s="11">
        <v>2</v>
      </c>
      <c r="B5" s="11" t="s">
        <v>227</v>
      </c>
      <c r="C5" s="11" t="s">
        <v>228</v>
      </c>
      <c r="D5" s="62">
        <v>1800</v>
      </c>
      <c r="E5" s="62">
        <f t="shared" si="0"/>
        <v>167</v>
      </c>
    </row>
    <row r="6" spans="1:5" ht="36" customHeight="1" x14ac:dyDescent="0.3">
      <c r="A6" s="11">
        <v>3</v>
      </c>
      <c r="B6" s="11" t="s">
        <v>229</v>
      </c>
      <c r="C6" s="11" t="s">
        <v>230</v>
      </c>
      <c r="D6" s="62">
        <v>238</v>
      </c>
      <c r="E6" s="62">
        <f t="shared" ref="E6:E32" si="1">ROUND(CONVERT(D6,"ft^2","m^2"),0)</f>
        <v>22</v>
      </c>
    </row>
    <row r="7" spans="1:5" ht="36" customHeight="1" x14ac:dyDescent="0.3">
      <c r="A7" s="11">
        <v>4</v>
      </c>
      <c r="B7" s="11" t="s">
        <v>231</v>
      </c>
      <c r="C7" s="11" t="s">
        <v>232</v>
      </c>
      <c r="D7" s="11">
        <v>960</v>
      </c>
      <c r="E7" s="62">
        <f t="shared" si="1"/>
        <v>89</v>
      </c>
    </row>
    <row r="8" spans="1:5" ht="36" customHeight="1" x14ac:dyDescent="0.3">
      <c r="A8" s="11">
        <v>5</v>
      </c>
      <c r="B8" s="11" t="s">
        <v>233</v>
      </c>
      <c r="C8" s="11" t="s">
        <v>234</v>
      </c>
      <c r="D8" s="62">
        <v>414</v>
      </c>
      <c r="E8" s="62">
        <f t="shared" si="1"/>
        <v>38</v>
      </c>
    </row>
    <row r="9" spans="1:5" ht="36" customHeight="1" x14ac:dyDescent="0.3">
      <c r="A9" s="11">
        <v>6</v>
      </c>
      <c r="B9" s="11" t="s">
        <v>235</v>
      </c>
      <c r="C9" s="11" t="s">
        <v>236</v>
      </c>
      <c r="D9" s="62">
        <f>28*14</f>
        <v>392</v>
      </c>
      <c r="E9" s="62">
        <f t="shared" si="1"/>
        <v>36</v>
      </c>
    </row>
    <row r="10" spans="1:5" ht="36" customHeight="1" x14ac:dyDescent="0.3">
      <c r="A10" s="11">
        <v>7</v>
      </c>
      <c r="B10" s="11" t="s">
        <v>237</v>
      </c>
      <c r="C10" s="11" t="s">
        <v>238</v>
      </c>
      <c r="D10" s="62">
        <v>330</v>
      </c>
      <c r="E10" s="62">
        <f t="shared" si="1"/>
        <v>31</v>
      </c>
    </row>
    <row r="11" spans="1:5" ht="36" customHeight="1" x14ac:dyDescent="0.3">
      <c r="A11" s="11">
        <v>8</v>
      </c>
      <c r="B11" s="11" t="s">
        <v>239</v>
      </c>
      <c r="C11" s="11" t="s">
        <v>240</v>
      </c>
      <c r="D11" s="62">
        <v>154</v>
      </c>
      <c r="E11" s="62">
        <f t="shared" si="1"/>
        <v>14</v>
      </c>
    </row>
    <row r="12" spans="1:5" ht="36" customHeight="1" x14ac:dyDescent="0.3">
      <c r="A12" s="11">
        <v>9</v>
      </c>
      <c r="B12" s="11" t="s">
        <v>241</v>
      </c>
      <c r="C12" s="11" t="s">
        <v>203</v>
      </c>
      <c r="D12" s="62">
        <v>352</v>
      </c>
      <c r="E12" s="62">
        <f t="shared" si="1"/>
        <v>33</v>
      </c>
    </row>
    <row r="13" spans="1:5" ht="36" customHeight="1" x14ac:dyDescent="0.3">
      <c r="A13" s="11">
        <v>10</v>
      </c>
      <c r="B13" s="11" t="s">
        <v>242</v>
      </c>
      <c r="C13" s="11" t="s">
        <v>243</v>
      </c>
      <c r="D13" s="62">
        <f>24*27</f>
        <v>648</v>
      </c>
      <c r="E13" s="62">
        <f t="shared" si="1"/>
        <v>60</v>
      </c>
    </row>
    <row r="14" spans="1:5" ht="36" customHeight="1" x14ac:dyDescent="0.3">
      <c r="A14" s="11">
        <v>11</v>
      </c>
      <c r="B14" s="11" t="s">
        <v>244</v>
      </c>
      <c r="C14" s="11" t="s">
        <v>245</v>
      </c>
      <c r="D14" s="62">
        <f>27*9</f>
        <v>243</v>
      </c>
      <c r="E14" s="62">
        <f t="shared" si="1"/>
        <v>23</v>
      </c>
    </row>
    <row r="15" spans="1:5" ht="36" customHeight="1" x14ac:dyDescent="0.3">
      <c r="A15" s="11">
        <v>12</v>
      </c>
      <c r="B15" s="11" t="s">
        <v>246</v>
      </c>
      <c r="C15" s="11" t="s">
        <v>247</v>
      </c>
      <c r="D15" s="62">
        <v>260</v>
      </c>
      <c r="E15" s="62">
        <f>ROUND(CONVERT(D15,"ft^2","m^2"),0)</f>
        <v>24</v>
      </c>
    </row>
    <row r="16" spans="1:5" ht="36" customHeight="1" x14ac:dyDescent="0.3">
      <c r="A16" s="11">
        <v>13</v>
      </c>
      <c r="B16" s="11" t="s">
        <v>248</v>
      </c>
      <c r="C16" s="11" t="s">
        <v>249</v>
      </c>
      <c r="D16" s="62">
        <f>33*15</f>
        <v>495</v>
      </c>
      <c r="E16" s="62">
        <f t="shared" si="1"/>
        <v>46</v>
      </c>
    </row>
    <row r="17" spans="1:5" ht="36" customHeight="1" x14ac:dyDescent="0.3">
      <c r="A17" s="11">
        <v>14</v>
      </c>
      <c r="B17" s="11" t="s">
        <v>250</v>
      </c>
      <c r="C17" s="11" t="s">
        <v>247</v>
      </c>
      <c r="D17" s="62">
        <f>20*13</f>
        <v>260</v>
      </c>
      <c r="E17" s="62">
        <f t="shared" si="1"/>
        <v>24</v>
      </c>
    </row>
    <row r="18" spans="1:5" ht="36" customHeight="1" x14ac:dyDescent="0.3">
      <c r="A18" s="11">
        <v>15</v>
      </c>
      <c r="B18" s="11" t="s">
        <v>251</v>
      </c>
      <c r="C18" s="11" t="s">
        <v>252</v>
      </c>
      <c r="D18" s="62">
        <v>140</v>
      </c>
      <c r="E18" s="62">
        <f t="shared" si="1"/>
        <v>13</v>
      </c>
    </row>
    <row r="19" spans="1:5" ht="36" customHeight="1" x14ac:dyDescent="0.3">
      <c r="A19" s="11">
        <v>16</v>
      </c>
      <c r="B19" s="11" t="s">
        <v>253</v>
      </c>
      <c r="C19" s="11" t="s">
        <v>247</v>
      </c>
      <c r="D19" s="62">
        <v>260</v>
      </c>
      <c r="E19" s="62">
        <f t="shared" si="1"/>
        <v>24</v>
      </c>
    </row>
    <row r="20" spans="1:5" ht="36" customHeight="1" x14ac:dyDescent="0.3">
      <c r="A20" s="11">
        <v>17</v>
      </c>
      <c r="B20" s="11" t="s">
        <v>254</v>
      </c>
      <c r="C20" s="11" t="s">
        <v>255</v>
      </c>
      <c r="D20" s="62">
        <v>210</v>
      </c>
      <c r="E20" s="62">
        <f>ROUND(CONVERT(D20,"ft^2","m^2"),0)</f>
        <v>20</v>
      </c>
    </row>
    <row r="21" spans="1:5" ht="36" customHeight="1" x14ac:dyDescent="0.3">
      <c r="A21" s="11">
        <v>18</v>
      </c>
      <c r="B21" s="75" t="s">
        <v>256</v>
      </c>
      <c r="C21" s="75" t="s">
        <v>257</v>
      </c>
      <c r="D21" s="62">
        <f>105*82</f>
        <v>8610</v>
      </c>
      <c r="E21" s="76">
        <f>ROUND(CONVERT(D21,"ft^2","m^2"),0)</f>
        <v>800</v>
      </c>
    </row>
    <row r="22" spans="1:5" ht="36" customHeight="1" x14ac:dyDescent="0.3">
      <c r="A22" s="11">
        <v>19</v>
      </c>
      <c r="B22" s="75" t="s">
        <v>258</v>
      </c>
      <c r="C22" s="75" t="s">
        <v>259</v>
      </c>
      <c r="D22" s="62">
        <f>182*148</f>
        <v>26936</v>
      </c>
      <c r="E22" s="76">
        <f>ROUND(CONVERT(D22,"ft^2","m^2"),0)</f>
        <v>2502</v>
      </c>
    </row>
    <row r="23" spans="1:5" ht="36" customHeight="1" x14ac:dyDescent="0.3">
      <c r="A23" s="11">
        <v>20</v>
      </c>
      <c r="B23" s="75" t="s">
        <v>260</v>
      </c>
      <c r="C23" s="75" t="s">
        <v>261</v>
      </c>
      <c r="D23" s="62">
        <f>41*32</f>
        <v>1312</v>
      </c>
      <c r="E23" s="62">
        <f t="shared" si="1"/>
        <v>122</v>
      </c>
    </row>
    <row r="24" spans="1:5" ht="36" customHeight="1" x14ac:dyDescent="0.3">
      <c r="A24" s="11">
        <v>21</v>
      </c>
      <c r="B24" s="75" t="s">
        <v>262</v>
      </c>
      <c r="C24" s="75" t="s">
        <v>263</v>
      </c>
      <c r="D24" s="62">
        <f>59*29</f>
        <v>1711</v>
      </c>
      <c r="E24" s="76">
        <f t="shared" si="1"/>
        <v>159</v>
      </c>
    </row>
    <row r="25" spans="1:5" ht="36" customHeight="1" x14ac:dyDescent="0.3">
      <c r="A25" s="11">
        <v>22</v>
      </c>
      <c r="B25" s="75" t="s">
        <v>264</v>
      </c>
      <c r="C25" s="75" t="s">
        <v>265</v>
      </c>
      <c r="D25" s="62">
        <f>150*300</f>
        <v>45000</v>
      </c>
      <c r="E25" s="76">
        <f>ROUND(CONVERT(D25,"ft^2","m^2"),0)</f>
        <v>4181</v>
      </c>
    </row>
    <row r="26" spans="1:5" ht="36" customHeight="1" x14ac:dyDescent="0.3">
      <c r="A26" s="11">
        <v>23</v>
      </c>
      <c r="B26" s="75" t="s">
        <v>266</v>
      </c>
      <c r="C26" s="75" t="s">
        <v>267</v>
      </c>
      <c r="D26" s="62">
        <f>71*108</f>
        <v>7668</v>
      </c>
      <c r="E26" s="76">
        <f>ROUND(CONVERT(D26,"ft^2","m^2"),0)</f>
        <v>712</v>
      </c>
    </row>
    <row r="27" spans="1:5" ht="36" customHeight="1" x14ac:dyDescent="0.3">
      <c r="A27" s="11">
        <v>24</v>
      </c>
      <c r="B27" s="75" t="s">
        <v>268</v>
      </c>
      <c r="C27" s="75" t="s">
        <v>269</v>
      </c>
      <c r="D27" s="62">
        <f>19*23</f>
        <v>437</v>
      </c>
      <c r="E27" s="76">
        <f>ROUND(CONVERT(D27,"ft^2","m^2"),0)</f>
        <v>41</v>
      </c>
    </row>
    <row r="28" spans="1:5" ht="36" customHeight="1" x14ac:dyDescent="0.3">
      <c r="A28" s="11">
        <v>25</v>
      </c>
      <c r="B28" s="75" t="s">
        <v>270</v>
      </c>
      <c r="C28" s="75" t="s">
        <v>271</v>
      </c>
      <c r="D28" s="62">
        <f>20*84</f>
        <v>1680</v>
      </c>
      <c r="E28" s="76">
        <f t="shared" si="1"/>
        <v>156</v>
      </c>
    </row>
    <row r="29" spans="1:5" ht="36" customHeight="1" x14ac:dyDescent="0.3">
      <c r="A29" s="11">
        <v>26</v>
      </c>
      <c r="B29" s="75" t="s">
        <v>272</v>
      </c>
      <c r="C29" s="75" t="s">
        <v>273</v>
      </c>
      <c r="D29" s="62">
        <f>14*15</f>
        <v>210</v>
      </c>
      <c r="E29" s="76">
        <f t="shared" si="1"/>
        <v>20</v>
      </c>
    </row>
    <row r="30" spans="1:5" ht="36" customHeight="1" x14ac:dyDescent="0.3">
      <c r="A30" s="11">
        <v>27</v>
      </c>
      <c r="B30" s="75" t="s">
        <v>274</v>
      </c>
      <c r="C30" s="75" t="s">
        <v>275</v>
      </c>
      <c r="D30" s="62">
        <f>57*124</f>
        <v>7068</v>
      </c>
      <c r="E30" s="76">
        <f t="shared" si="1"/>
        <v>657</v>
      </c>
    </row>
    <row r="31" spans="1:5" ht="36" customHeight="1" x14ac:dyDescent="0.3">
      <c r="A31" s="11">
        <v>28</v>
      </c>
      <c r="B31" s="75" t="s">
        <v>276</v>
      </c>
      <c r="C31" s="75" t="s">
        <v>277</v>
      </c>
      <c r="D31" s="62">
        <f>25*30</f>
        <v>750</v>
      </c>
      <c r="E31" s="76">
        <f>ROUND(CONVERT(D31,"ft^2","m^2"),0)</f>
        <v>70</v>
      </c>
    </row>
    <row r="32" spans="1:5" ht="36" customHeight="1" x14ac:dyDescent="0.3">
      <c r="A32" s="11">
        <v>29</v>
      </c>
      <c r="B32" s="75" t="s">
        <v>278</v>
      </c>
      <c r="C32" s="75" t="s">
        <v>279</v>
      </c>
      <c r="D32" s="62">
        <f>250*50</f>
        <v>12500</v>
      </c>
      <c r="E32" s="76">
        <f t="shared" si="1"/>
        <v>1161</v>
      </c>
    </row>
    <row r="33" spans="1:5" ht="36" customHeight="1" x14ac:dyDescent="0.3">
      <c r="A33" s="11"/>
      <c r="B33" s="77" t="s">
        <v>280</v>
      </c>
      <c r="C33" s="77"/>
      <c r="D33" s="77">
        <f>SUM(D4:D32)</f>
        <v>125838</v>
      </c>
      <c r="E33" s="77">
        <f>SUM(E4:E32)</f>
        <v>11691</v>
      </c>
    </row>
    <row r="34" spans="1:5" s="78" customFormat="1" ht="16.8" x14ac:dyDescent="0.3">
      <c r="A34" s="77"/>
      <c r="B34"/>
      <c r="C34"/>
      <c r="D34"/>
      <c r="E34"/>
    </row>
  </sheetData>
  <mergeCells count="3">
    <mergeCell ref="A2:A3"/>
    <mergeCell ref="B2:B3"/>
    <mergeCell ref="A1:B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CLASS-ROOMS</vt:lpstr>
      <vt:lpstr>LABS</vt:lpstr>
      <vt:lpstr>STAFF-ROOMS</vt:lpstr>
      <vt:lpstr>UTILITIES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Balakrishna Shama Sastry</dc:creator>
  <cp:keywords/>
  <dc:description/>
  <cp:lastModifiedBy>Balakrishna Shama Sastry</cp:lastModifiedBy>
  <cp:revision/>
  <dcterms:created xsi:type="dcterms:W3CDTF">2020-08-10T15:50:38Z</dcterms:created>
  <dcterms:modified xsi:type="dcterms:W3CDTF">2021-05-17T12:10:29Z</dcterms:modified>
  <cp:category/>
  <cp:contentStatus/>
</cp:coreProperties>
</file>