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NAAC SSR DATA/EXTENDED PROFILE/"/>
    </mc:Choice>
  </mc:AlternateContent>
  <xr:revisionPtr revIDLastSave="0" documentId="8_{7215F0DD-E295-457B-B811-B3398D61B6EA}" xr6:coauthVersionLast="47" xr6:coauthVersionMax="47" xr10:uidLastSave="{00000000-0000-0000-0000-000000000000}"/>
  <bookViews>
    <workbookView xWindow="-108" yWindow="-108" windowWidth="23256" windowHeight="12576" xr2:uid="{2911A50D-206F-47AF-9745-9EC72DCDD23B}"/>
  </bookViews>
  <sheets>
    <sheet name="212-AVG-RESERVED-SEATS-ADMITTED" sheetId="1" r:id="rId1"/>
    <sheet name="SEAT-MATRIX-RESVN-PERCENT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4" i="1"/>
  <c r="H13" i="1"/>
  <c r="H11" i="1"/>
  <c r="H10" i="1"/>
  <c r="H8" i="1"/>
  <c r="H7" i="1"/>
  <c r="H9" i="1" s="1"/>
  <c r="H5" i="1"/>
  <c r="H4" i="1"/>
  <c r="F18" i="1"/>
  <c r="E18" i="1"/>
  <c r="D18" i="1"/>
  <c r="C18" i="1"/>
  <c r="F15" i="1"/>
  <c r="E15" i="1"/>
  <c r="D15" i="1"/>
  <c r="C15" i="1"/>
  <c r="F12" i="1"/>
  <c r="E12" i="1"/>
  <c r="D12" i="1"/>
  <c r="C12" i="1"/>
  <c r="F9" i="1"/>
  <c r="E9" i="1"/>
  <c r="D9" i="1"/>
  <c r="C9" i="1"/>
  <c r="L18" i="1"/>
  <c r="K18" i="1"/>
  <c r="J18" i="1"/>
  <c r="I18" i="1"/>
  <c r="N17" i="1"/>
  <c r="M17" i="1"/>
  <c r="N16" i="1"/>
  <c r="N18" i="1" s="1"/>
  <c r="M16" i="1"/>
  <c r="L15" i="1"/>
  <c r="K15" i="1"/>
  <c r="J15" i="1"/>
  <c r="I15" i="1"/>
  <c r="N14" i="1"/>
  <c r="M14" i="1"/>
  <c r="N13" i="1"/>
  <c r="M13" i="1"/>
  <c r="L12" i="1"/>
  <c r="K12" i="1"/>
  <c r="J12" i="1"/>
  <c r="I12" i="1"/>
  <c r="N11" i="1"/>
  <c r="M11" i="1"/>
  <c r="N10" i="1"/>
  <c r="M10" i="1"/>
  <c r="L9" i="1"/>
  <c r="K9" i="1"/>
  <c r="J9" i="1"/>
  <c r="I9" i="1"/>
  <c r="N8" i="1"/>
  <c r="M8" i="1"/>
  <c r="N7" i="1"/>
  <c r="M7" i="1"/>
  <c r="L6" i="1"/>
  <c r="K6" i="1"/>
  <c r="J6" i="1"/>
  <c r="I6" i="1"/>
  <c r="N5" i="1"/>
  <c r="M5" i="1"/>
  <c r="N4" i="1"/>
  <c r="M4" i="1"/>
  <c r="F28" i="2"/>
  <c r="F29" i="2" s="1"/>
  <c r="B28" i="2"/>
  <c r="B29" i="2" s="1"/>
  <c r="E27" i="2"/>
  <c r="D27" i="2"/>
  <c r="C27" i="2"/>
  <c r="H27" i="2" s="1"/>
  <c r="E26" i="2"/>
  <c r="D26" i="2"/>
  <c r="C26" i="2"/>
  <c r="H26" i="2" s="1"/>
  <c r="E25" i="2"/>
  <c r="D25" i="2"/>
  <c r="C25" i="2"/>
  <c r="H25" i="2" s="1"/>
  <c r="E24" i="2"/>
  <c r="E28" i="2" s="1"/>
  <c r="E29" i="2" s="1"/>
  <c r="D24" i="2"/>
  <c r="D28" i="2" s="1"/>
  <c r="D29" i="2" s="1"/>
  <c r="C24" i="2"/>
  <c r="H24" i="2" s="1"/>
  <c r="G19" i="2"/>
  <c r="G18" i="2"/>
  <c r="B18" i="2"/>
  <c r="B19" i="2" s="1"/>
  <c r="F17" i="2"/>
  <c r="E17" i="2"/>
  <c r="H17" i="2" s="1"/>
  <c r="D17" i="2"/>
  <c r="C17" i="2"/>
  <c r="H16" i="2"/>
  <c r="F16" i="2"/>
  <c r="E16" i="2"/>
  <c r="D16" i="2"/>
  <c r="C16" i="2"/>
  <c r="F15" i="2"/>
  <c r="E15" i="2"/>
  <c r="D15" i="2"/>
  <c r="C15" i="2"/>
  <c r="H15" i="2" s="1"/>
  <c r="F14" i="2"/>
  <c r="E14" i="2"/>
  <c r="H14" i="2" s="1"/>
  <c r="D14" i="2"/>
  <c r="M13" i="2"/>
  <c r="F13" i="2"/>
  <c r="E13" i="2"/>
  <c r="D13" i="2"/>
  <c r="H13" i="2" s="1"/>
  <c r="F12" i="2"/>
  <c r="E12" i="2"/>
  <c r="H12" i="2" s="1"/>
  <c r="D12" i="2"/>
  <c r="C12" i="2"/>
  <c r="H11" i="2"/>
  <c r="F11" i="2"/>
  <c r="E11" i="2"/>
  <c r="D11" i="2"/>
  <c r="C11" i="2"/>
  <c r="F10" i="2"/>
  <c r="E10" i="2"/>
  <c r="D10" i="2"/>
  <c r="C10" i="2"/>
  <c r="H10" i="2" s="1"/>
  <c r="F9" i="2"/>
  <c r="E9" i="2"/>
  <c r="D9" i="2"/>
  <c r="C9" i="2"/>
  <c r="H9" i="2" s="1"/>
  <c r="F8" i="2"/>
  <c r="E8" i="2"/>
  <c r="D8" i="2"/>
  <c r="C8" i="2"/>
  <c r="H8" i="2" s="1"/>
  <c r="F7" i="2"/>
  <c r="H7" i="2" s="1"/>
  <c r="E7" i="2"/>
  <c r="D7" i="2"/>
  <c r="C7" i="2"/>
  <c r="F6" i="2"/>
  <c r="F18" i="2" s="1"/>
  <c r="F19" i="2" s="1"/>
  <c r="E6" i="2"/>
  <c r="E18" i="2" s="1"/>
  <c r="E19" i="2" s="1"/>
  <c r="D6" i="2"/>
  <c r="D18" i="2" s="1"/>
  <c r="D19" i="2" s="1"/>
  <c r="C6" i="2"/>
  <c r="H6" i="2" s="1"/>
  <c r="M18" i="1" l="1"/>
  <c r="N6" i="1"/>
  <c r="M6" i="1"/>
  <c r="N12" i="1"/>
  <c r="M9" i="1"/>
  <c r="H18" i="1"/>
  <c r="H15" i="1"/>
  <c r="H12" i="1"/>
  <c r="M15" i="1"/>
  <c r="M12" i="1"/>
  <c r="D6" i="1"/>
  <c r="N9" i="1"/>
  <c r="N15" i="1"/>
  <c r="E6" i="1"/>
  <c r="F6" i="1"/>
  <c r="H28" i="2"/>
  <c r="H29" i="2" s="1"/>
  <c r="H18" i="2"/>
  <c r="H19" i="2" s="1"/>
  <c r="C28" i="2"/>
  <c r="C29" i="2" s="1"/>
  <c r="C18" i="2"/>
  <c r="C19" i="2" s="1"/>
  <c r="H6" i="1" l="1"/>
  <c r="C6" i="1"/>
</calcChain>
</file>

<file path=xl/sharedStrings.xml><?xml version="1.0" encoding="utf-8"?>
<sst xmlns="http://schemas.openxmlformats.org/spreadsheetml/2006/main" count="105" uniqueCount="65">
  <si>
    <t>FOR ALL ACADEMIC  YEARS</t>
  </si>
  <si>
    <t>Combination</t>
  </si>
  <si>
    <t>Number of  seats earmarked for reserved category as per GOI or State Government rule (percentage and seats) (AS PER SANCTIONED STRENGTH)</t>
  </si>
  <si>
    <r>
      <t xml:space="preserve">Reservation Policy as per Article 15(4)
GO No: SWD 225 BCA 2000 Dated: 30-Mar-2002
</t>
    </r>
    <r>
      <rPr>
        <b/>
        <sz val="13"/>
        <color rgb="FFFFFF00"/>
        <rFont val="Cambria"/>
        <family val="1"/>
      </rPr>
      <t>Please see Link below</t>
    </r>
  </si>
  <si>
    <t>SANCTIONED STRENGTH</t>
  </si>
  <si>
    <t>SC</t>
  </si>
  <si>
    <t>ST</t>
  </si>
  <si>
    <t>OBC</t>
  </si>
  <si>
    <t>Gen</t>
  </si>
  <si>
    <t>Others</t>
  </si>
  <si>
    <t>TOTAL</t>
  </si>
  <si>
    <t>PROGRAMME CODE</t>
  </si>
  <si>
    <t>Percentage</t>
  </si>
  <si>
    <t>( 15% )</t>
  </si>
  <si>
    <t>( 3% )</t>
  </si>
  <si>
    <t>( 32% )</t>
  </si>
  <si>
    <t>( 50% )</t>
  </si>
  <si>
    <t>Reservation Group</t>
  </si>
  <si>
    <t>PCM</t>
  </si>
  <si>
    <t>Category-I</t>
  </si>
  <si>
    <t>OBCs</t>
  </si>
  <si>
    <t>CBZ</t>
  </si>
  <si>
    <t>Category-II (A)</t>
  </si>
  <si>
    <t>PMCs</t>
  </si>
  <si>
    <t>Category-II (B)</t>
  </si>
  <si>
    <t>PME</t>
  </si>
  <si>
    <t>Category-III (A)</t>
  </si>
  <si>
    <t>CBBt</t>
  </si>
  <si>
    <t>Category-III (B)</t>
  </si>
  <si>
    <t>CZBt</t>
  </si>
  <si>
    <t>Scheduled Castes</t>
  </si>
  <si>
    <t>BcGMb</t>
  </si>
  <si>
    <t>Scheduled Tribes</t>
  </si>
  <si>
    <t>SMCs</t>
  </si>
  <si>
    <t>Total Reservation</t>
  </si>
  <si>
    <t>MECs</t>
  </si>
  <si>
    <t>BCOM</t>
  </si>
  <si>
    <t>BCA</t>
  </si>
  <si>
    <t>BBA</t>
  </si>
  <si>
    <t xml:space="preserve">TOTAL FOR 3 YEARS </t>
  </si>
  <si>
    <t>PG</t>
  </si>
  <si>
    <t>Number of  seats earmarked for reserved category as per GOI or State Government rule (percentage and seats)</t>
  </si>
  <si>
    <t>PG PHYSICS</t>
  </si>
  <si>
    <t>PG CHEMISTRY</t>
  </si>
  <si>
    <t>PG MATHS</t>
  </si>
  <si>
    <t>PG COMMERCE</t>
  </si>
  <si>
    <t xml:space="preserve">TOTAL FOR 2 YEARS </t>
  </si>
  <si>
    <t>LINK TO BACKWARD CLASSES ORDER ON CREAMY LAYER BY GOK</t>
  </si>
  <si>
    <t>https://gokdom.kar.nic.in/Documents/Notifications_Reports/Govt%20Orders/AnnualIncomeBackwardClassesGO.pdf</t>
  </si>
  <si>
    <t>LINK TO PERCENTAGE OF RESERVATION OF SEATS BY GOK</t>
  </si>
  <si>
    <t>https://gokdom.kar.nic.in/Documents/Notifications_Reports/Govt%20Orders/OBCCertificatetoMuslimsEng.pdf</t>
  </si>
  <si>
    <t>2.1.2  Average percentage of seats filled against seats reserved for various categories (SC, ST, OBC, Divyangjan, etc. as per applicable reservation policy) during the last five years ( exclusive of supernumerary seats)  (ONLY FIRST YEAR)</t>
  </si>
  <si>
    <t>Year</t>
  </si>
  <si>
    <t>COURSE</t>
  </si>
  <si>
    <t>Number of  seats earmarked for reserved category as per GOI or State Government rule</t>
  </si>
  <si>
    <t>Number of students admitted from the reserved category</t>
  </si>
  <si>
    <t>TOTAL RESERVED SEATS EARMARKED</t>
  </si>
  <si>
    <t>TOTAL RESERVED SEAT ADMITTED</t>
  </si>
  <si>
    <t xml:space="preserve">2016 - 17 </t>
  </si>
  <si>
    <t>UG</t>
  </si>
  <si>
    <t xml:space="preserve">2017 - 18 </t>
  </si>
  <si>
    <t xml:space="preserve">2018 - 19 </t>
  </si>
  <si>
    <t xml:space="preserve">2019 - 20 </t>
  </si>
  <si>
    <t xml:space="preserve">2020 - 21 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</si>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</sst>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mbria"/>
      <family val="1"/>
    </font>
    <font>
      <b/>
      <sz val="13"/>
      <color rgb="FFC00000"/>
      <name val="Cambria"/>
      <family val="1"/>
    </font>
    <font>
      <b/>
      <sz val="13"/>
      <color rgb="FF002060"/>
      <name val="Cambria"/>
      <family val="1"/>
    </font>
    <font>
      <b/>
      <sz val="13"/>
      <color theme="0"/>
      <name val="Cambria"/>
      <family val="1"/>
    </font>
    <font>
      <b/>
      <sz val="13"/>
      <color rgb="FFFFFF00"/>
      <name val="Cambria"/>
      <family val="1"/>
    </font>
    <font>
      <b/>
      <sz val="13"/>
      <color theme="5" tint="-0.249977111117893"/>
      <name val="Cambria"/>
      <family val="1"/>
    </font>
    <font>
      <sz val="13"/>
      <color rgb="FF000000"/>
      <name val="Cambria"/>
      <family val="1"/>
    </font>
    <font>
      <b/>
      <sz val="13"/>
      <color theme="1"/>
      <name val="Cambria"/>
      <family val="1"/>
    </font>
    <font>
      <b/>
      <sz val="13"/>
      <color rgb="FF0070C0"/>
      <name val="Cambria"/>
      <family val="1"/>
    </font>
    <font>
      <sz val="13"/>
      <color rgb="FF0070C0"/>
      <name val="Cambria"/>
      <family val="1"/>
    </font>
    <font>
      <sz val="13"/>
      <color rgb="FF002060"/>
      <name val="Cambria"/>
      <family val="1"/>
    </font>
    <font>
      <sz val="13"/>
      <color rgb="FFFF0000"/>
      <name val="Cambria"/>
      <family val="1"/>
    </font>
    <font>
      <b/>
      <sz val="13"/>
      <color rgb="FF000000"/>
      <name val="Cambria"/>
      <family val="1"/>
    </font>
    <font>
      <u/>
      <sz val="13"/>
      <color theme="10"/>
      <name val="Cambria"/>
      <family val="1"/>
    </font>
    <font>
      <b/>
      <sz val="12"/>
      <color rgb="FFC00000"/>
      <name val="Times New Roman"/>
      <family val="1"/>
    </font>
    <font>
      <b/>
      <sz val="14"/>
      <color rgb="FF002060"/>
      <name val="Cambria"/>
      <family val="1"/>
    </font>
    <font>
      <b/>
      <sz val="14"/>
      <color theme="5" tint="-0.249977111117893"/>
      <name val="Cambria"/>
      <family val="1"/>
    </font>
    <font>
      <sz val="14"/>
      <color theme="5" tint="-0.249977111117893"/>
      <name val="Cambria"/>
      <family val="1"/>
    </font>
    <font>
      <sz val="14"/>
      <color rgb="FF002060"/>
      <name val="Cambria"/>
      <family val="1"/>
    </font>
    <font>
      <b/>
      <sz val="14"/>
      <color rgb="FF00B050"/>
      <name val="Cambria"/>
      <family val="1"/>
    </font>
    <font>
      <sz val="14"/>
      <color rgb="FF00B050"/>
      <name val="Cambria"/>
      <family val="1"/>
    </font>
    <font>
      <b/>
      <sz val="14"/>
      <color rgb="FF7030A0"/>
      <name val="Cambria"/>
      <family val="1"/>
    </font>
    <font>
      <sz val="14"/>
      <color rgb="FF7030A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9" fontId="13" fillId="6" borderId="15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3" fillId="7" borderId="15" xfId="0" applyNumberFormat="1" applyFont="1" applyFill="1" applyBorder="1" applyAlignment="1">
      <alignment horizontal="center" vertical="center"/>
    </xf>
    <xf numFmtId="9" fontId="13" fillId="8" borderId="15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gokdom.kar.nic.in/Documents/Notifications_Reports/Govt%20Orders/OBCCertificatetoMuslimsEng.pdf" TargetMode="External"/><Relationship Id="rId1" Type="http://schemas.openxmlformats.org/officeDocument/2006/relationships/hyperlink" Target="https://gokdom.kar.nic.in/Documents/Notifications_Reports/Govt%20Orders/AnnualIncomeBackwardClasses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EF11-2917-4613-8114-720FD8418CB9}">
  <dimension ref="A1:N1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" sqref="C6"/>
    </sheetView>
  </sheetViews>
  <sheetFormatPr defaultRowHeight="14.4" x14ac:dyDescent="0.3"/>
  <cols>
    <col min="1" max="7" width="16" customWidth="1"/>
    <col min="8" max="8" width="20.6640625" customWidth="1"/>
    <col min="9" max="14" width="16" customWidth="1"/>
  </cols>
  <sheetData>
    <row r="1" spans="1:14" ht="37.5" customHeight="1" x14ac:dyDescent="0.3">
      <c r="A1" s="53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7.399999999999999" x14ac:dyDescent="0.3">
      <c r="A2" s="56" t="s">
        <v>52</v>
      </c>
      <c r="B2" s="56" t="s">
        <v>53</v>
      </c>
      <c r="C2" s="57" t="s">
        <v>54</v>
      </c>
      <c r="D2" s="57"/>
      <c r="E2" s="57"/>
      <c r="F2" s="57"/>
      <c r="G2" s="57"/>
      <c r="H2" s="57"/>
      <c r="I2" s="57" t="s">
        <v>55</v>
      </c>
      <c r="J2" s="57"/>
      <c r="K2" s="57"/>
      <c r="L2" s="57"/>
      <c r="M2" s="57"/>
      <c r="N2" s="57"/>
    </row>
    <row r="3" spans="1:14" ht="69.599999999999994" x14ac:dyDescent="0.3">
      <c r="A3" s="56"/>
      <c r="B3" s="56"/>
      <c r="C3" s="35" t="s">
        <v>5</v>
      </c>
      <c r="D3" s="35" t="s">
        <v>6</v>
      </c>
      <c r="E3" s="35" t="s">
        <v>7</v>
      </c>
      <c r="F3" s="35" t="s">
        <v>8</v>
      </c>
      <c r="G3" s="35" t="s">
        <v>64</v>
      </c>
      <c r="H3" s="36" t="s">
        <v>56</v>
      </c>
      <c r="I3" s="35" t="s">
        <v>5</v>
      </c>
      <c r="J3" s="35" t="s">
        <v>6</v>
      </c>
      <c r="K3" s="35" t="s">
        <v>7</v>
      </c>
      <c r="L3" s="35" t="s">
        <v>8</v>
      </c>
      <c r="M3" s="36" t="s">
        <v>57</v>
      </c>
      <c r="N3" s="35" t="s">
        <v>10</v>
      </c>
    </row>
    <row r="4" spans="1:14" ht="37.950000000000003" customHeight="1" x14ac:dyDescent="0.3">
      <c r="A4" s="58" t="s">
        <v>58</v>
      </c>
      <c r="B4" s="37" t="s">
        <v>59</v>
      </c>
      <c r="C4" s="38">
        <v>188</v>
      </c>
      <c r="D4" s="38">
        <v>36</v>
      </c>
      <c r="E4" s="38">
        <v>406</v>
      </c>
      <c r="F4" s="38">
        <v>631</v>
      </c>
      <c r="G4" s="38">
        <v>0</v>
      </c>
      <c r="H4" s="38">
        <f>SUM(C4:E4)</f>
        <v>630</v>
      </c>
      <c r="I4" s="37">
        <v>166</v>
      </c>
      <c r="J4" s="37">
        <v>28</v>
      </c>
      <c r="K4" s="37">
        <v>407</v>
      </c>
      <c r="L4" s="37">
        <v>346</v>
      </c>
      <c r="M4" s="37">
        <f>SUM(I4:K4)</f>
        <v>601</v>
      </c>
      <c r="N4" s="37">
        <f>SUM(I4:L4)</f>
        <v>947</v>
      </c>
    </row>
    <row r="5" spans="1:14" ht="37.950000000000003" customHeight="1" x14ac:dyDescent="0.3">
      <c r="A5" s="58"/>
      <c r="B5" s="37" t="s">
        <v>40</v>
      </c>
      <c r="C5" s="38">
        <v>22</v>
      </c>
      <c r="D5" s="38">
        <v>4</v>
      </c>
      <c r="E5" s="38">
        <v>46</v>
      </c>
      <c r="F5" s="38">
        <v>68</v>
      </c>
      <c r="G5" s="38">
        <v>0</v>
      </c>
      <c r="H5" s="38">
        <f>SUM(C5:E5)</f>
        <v>72</v>
      </c>
      <c r="I5" s="37">
        <v>10</v>
      </c>
      <c r="J5" s="37">
        <v>6</v>
      </c>
      <c r="K5" s="37">
        <v>62</v>
      </c>
      <c r="L5" s="37">
        <v>21</v>
      </c>
      <c r="M5" s="37">
        <f>SUM(I5:K5)</f>
        <v>78</v>
      </c>
      <c r="N5" s="37">
        <f>SUM(I5:L5)</f>
        <v>99</v>
      </c>
    </row>
    <row r="6" spans="1:14" ht="37.950000000000003" customHeight="1" x14ac:dyDescent="0.3">
      <c r="A6" s="58"/>
      <c r="B6" s="39" t="s">
        <v>10</v>
      </c>
      <c r="C6" s="39">
        <f>C4+C5</f>
        <v>210</v>
      </c>
      <c r="D6" s="39">
        <f t="shared" ref="D6:H6" si="0">D4+D5</f>
        <v>40</v>
      </c>
      <c r="E6" s="39">
        <f t="shared" si="0"/>
        <v>452</v>
      </c>
      <c r="F6" s="39">
        <f t="shared" si="0"/>
        <v>699</v>
      </c>
      <c r="G6" s="39"/>
      <c r="H6" s="39">
        <f t="shared" si="0"/>
        <v>702</v>
      </c>
      <c r="I6" s="39">
        <f>I4+I5</f>
        <v>176</v>
      </c>
      <c r="J6" s="39">
        <f t="shared" ref="J6:N6" si="1">J4+J5</f>
        <v>34</v>
      </c>
      <c r="K6" s="39">
        <f t="shared" si="1"/>
        <v>469</v>
      </c>
      <c r="L6" s="39">
        <f t="shared" si="1"/>
        <v>367</v>
      </c>
      <c r="M6" s="39">
        <f t="shared" si="1"/>
        <v>679</v>
      </c>
      <c r="N6" s="39">
        <f t="shared" si="1"/>
        <v>1046</v>
      </c>
    </row>
    <row r="7" spans="1:14" ht="37.950000000000003" customHeight="1" x14ac:dyDescent="0.3">
      <c r="A7" s="49" t="s">
        <v>60</v>
      </c>
      <c r="B7" s="40" t="s">
        <v>59</v>
      </c>
      <c r="C7" s="40">
        <v>188</v>
      </c>
      <c r="D7" s="40">
        <v>36</v>
      </c>
      <c r="E7" s="40">
        <v>406</v>
      </c>
      <c r="F7" s="40">
        <v>631</v>
      </c>
      <c r="G7" s="40">
        <v>0</v>
      </c>
      <c r="H7" s="40">
        <f>SUM(C7:E7)</f>
        <v>630</v>
      </c>
      <c r="I7" s="40">
        <v>177</v>
      </c>
      <c r="J7" s="40">
        <v>28</v>
      </c>
      <c r="K7" s="40">
        <v>460</v>
      </c>
      <c r="L7" s="40">
        <v>325</v>
      </c>
      <c r="M7" s="40">
        <f>SUM(I7:K7)</f>
        <v>665</v>
      </c>
      <c r="N7" s="40">
        <f>SUM(I7:L7)</f>
        <v>990</v>
      </c>
    </row>
    <row r="8" spans="1:14" ht="37.950000000000003" customHeight="1" x14ac:dyDescent="0.3">
      <c r="A8" s="49"/>
      <c r="B8" s="40" t="s">
        <v>40</v>
      </c>
      <c r="C8" s="40">
        <v>22</v>
      </c>
      <c r="D8" s="40">
        <v>4</v>
      </c>
      <c r="E8" s="40">
        <v>46</v>
      </c>
      <c r="F8" s="40">
        <v>68</v>
      </c>
      <c r="G8" s="40">
        <v>0</v>
      </c>
      <c r="H8" s="40">
        <f>SUM(C8:E8)</f>
        <v>72</v>
      </c>
      <c r="I8" s="40">
        <v>13</v>
      </c>
      <c r="J8" s="40">
        <v>3</v>
      </c>
      <c r="K8" s="40">
        <v>60</v>
      </c>
      <c r="L8" s="40">
        <v>18</v>
      </c>
      <c r="M8" s="40">
        <f>SUM(I8:K8)</f>
        <v>76</v>
      </c>
      <c r="N8" s="40">
        <f>SUM(I8:L8)</f>
        <v>94</v>
      </c>
    </row>
    <row r="9" spans="1:14" ht="37.950000000000003" customHeight="1" x14ac:dyDescent="0.3">
      <c r="A9" s="49"/>
      <c r="B9" s="41" t="s">
        <v>10</v>
      </c>
      <c r="C9" s="41">
        <f>C7+C8</f>
        <v>210</v>
      </c>
      <c r="D9" s="41">
        <f t="shared" ref="D9:F9" si="2">D7+D8</f>
        <v>40</v>
      </c>
      <c r="E9" s="41">
        <f t="shared" si="2"/>
        <v>452</v>
      </c>
      <c r="F9" s="41">
        <f t="shared" si="2"/>
        <v>699</v>
      </c>
      <c r="G9" s="41"/>
      <c r="H9" s="41">
        <f t="shared" ref="H9" si="3">H7+H8</f>
        <v>702</v>
      </c>
      <c r="I9" s="41">
        <f t="shared" ref="I9:N9" si="4">I7+I8</f>
        <v>190</v>
      </c>
      <c r="J9" s="41">
        <f t="shared" si="4"/>
        <v>31</v>
      </c>
      <c r="K9" s="41">
        <f t="shared" si="4"/>
        <v>520</v>
      </c>
      <c r="L9" s="41">
        <f t="shared" si="4"/>
        <v>343</v>
      </c>
      <c r="M9" s="41">
        <f t="shared" si="4"/>
        <v>741</v>
      </c>
      <c r="N9" s="41">
        <f t="shared" si="4"/>
        <v>1084</v>
      </c>
    </row>
    <row r="10" spans="1:14" ht="37.950000000000003" customHeight="1" x14ac:dyDescent="0.3">
      <c r="A10" s="50" t="s">
        <v>61</v>
      </c>
      <c r="B10" s="42" t="s">
        <v>59</v>
      </c>
      <c r="C10" s="42">
        <v>188</v>
      </c>
      <c r="D10" s="42">
        <v>36</v>
      </c>
      <c r="E10" s="42">
        <v>406</v>
      </c>
      <c r="F10" s="42">
        <v>631</v>
      </c>
      <c r="G10" s="42">
        <v>0</v>
      </c>
      <c r="H10" s="42">
        <f>SUM(C10:E10)</f>
        <v>630</v>
      </c>
      <c r="I10" s="42">
        <v>167</v>
      </c>
      <c r="J10" s="42">
        <v>25</v>
      </c>
      <c r="K10" s="42">
        <v>441</v>
      </c>
      <c r="L10" s="42">
        <v>330</v>
      </c>
      <c r="M10" s="42">
        <f>SUM(I10:K10)</f>
        <v>633</v>
      </c>
      <c r="N10" s="42">
        <f>SUM(I10:L10)</f>
        <v>963</v>
      </c>
    </row>
    <row r="11" spans="1:14" ht="37.950000000000003" customHeight="1" x14ac:dyDescent="0.3">
      <c r="A11" s="50"/>
      <c r="B11" s="42" t="s">
        <v>40</v>
      </c>
      <c r="C11" s="42">
        <v>22</v>
      </c>
      <c r="D11" s="42">
        <v>4</v>
      </c>
      <c r="E11" s="42">
        <v>46</v>
      </c>
      <c r="F11" s="42">
        <v>68</v>
      </c>
      <c r="G11" s="42">
        <v>0</v>
      </c>
      <c r="H11" s="42">
        <f>SUM(C11:E11)</f>
        <v>72</v>
      </c>
      <c r="I11" s="42">
        <v>15</v>
      </c>
      <c r="J11" s="42">
        <v>2</v>
      </c>
      <c r="K11" s="42">
        <v>73</v>
      </c>
      <c r="L11" s="42">
        <v>23</v>
      </c>
      <c r="M11" s="42">
        <f>SUM(I11:K11)</f>
        <v>90</v>
      </c>
      <c r="N11" s="42">
        <f>SUM(I11:L11)</f>
        <v>113</v>
      </c>
    </row>
    <row r="12" spans="1:14" ht="37.950000000000003" customHeight="1" x14ac:dyDescent="0.3">
      <c r="A12" s="50"/>
      <c r="B12" s="43" t="s">
        <v>10</v>
      </c>
      <c r="C12" s="43">
        <f>C10+C11</f>
        <v>210</v>
      </c>
      <c r="D12" s="43">
        <f t="shared" ref="D12:F12" si="5">D10+D11</f>
        <v>40</v>
      </c>
      <c r="E12" s="43">
        <f t="shared" si="5"/>
        <v>452</v>
      </c>
      <c r="F12" s="43">
        <f t="shared" si="5"/>
        <v>699</v>
      </c>
      <c r="G12" s="43"/>
      <c r="H12" s="43">
        <f t="shared" ref="H12" si="6">H10+H11</f>
        <v>702</v>
      </c>
      <c r="I12" s="43">
        <f t="shared" ref="I12:N12" si="7">I10+I11</f>
        <v>182</v>
      </c>
      <c r="J12" s="43">
        <f t="shared" si="7"/>
        <v>27</v>
      </c>
      <c r="K12" s="43">
        <f t="shared" si="7"/>
        <v>514</v>
      </c>
      <c r="L12" s="43">
        <f t="shared" si="7"/>
        <v>353</v>
      </c>
      <c r="M12" s="43">
        <f t="shared" si="7"/>
        <v>723</v>
      </c>
      <c r="N12" s="43">
        <f t="shared" si="7"/>
        <v>1076</v>
      </c>
    </row>
    <row r="13" spans="1:14" ht="37.950000000000003" customHeight="1" x14ac:dyDescent="0.3">
      <c r="A13" s="51" t="s">
        <v>62</v>
      </c>
      <c r="B13" s="44" t="s">
        <v>59</v>
      </c>
      <c r="C13" s="44">
        <v>176</v>
      </c>
      <c r="D13" s="44">
        <v>35</v>
      </c>
      <c r="E13" s="44">
        <v>393</v>
      </c>
      <c r="F13" s="44">
        <v>611</v>
      </c>
      <c r="G13" s="44">
        <v>0</v>
      </c>
      <c r="H13" s="44">
        <f>SUM(C13:E13)</f>
        <v>604</v>
      </c>
      <c r="I13" s="44">
        <v>120</v>
      </c>
      <c r="J13" s="44">
        <v>21</v>
      </c>
      <c r="K13" s="44">
        <v>353</v>
      </c>
      <c r="L13" s="44">
        <v>298</v>
      </c>
      <c r="M13" s="44">
        <f>SUM(I13:K13)</f>
        <v>494</v>
      </c>
      <c r="N13" s="44">
        <f>SUM(I13:L13)</f>
        <v>792</v>
      </c>
    </row>
    <row r="14" spans="1:14" ht="37.950000000000003" customHeight="1" x14ac:dyDescent="0.3">
      <c r="A14" s="51"/>
      <c r="B14" s="44" t="s">
        <v>40</v>
      </c>
      <c r="C14" s="44">
        <v>22</v>
      </c>
      <c r="D14" s="44">
        <v>4</v>
      </c>
      <c r="E14" s="44">
        <v>46</v>
      </c>
      <c r="F14" s="44">
        <v>68</v>
      </c>
      <c r="G14" s="44">
        <v>0</v>
      </c>
      <c r="H14" s="44">
        <f>SUM(C14:E14)</f>
        <v>72</v>
      </c>
      <c r="I14" s="44">
        <v>11</v>
      </c>
      <c r="J14" s="44">
        <v>4</v>
      </c>
      <c r="K14" s="44">
        <v>59</v>
      </c>
      <c r="L14" s="44">
        <v>14</v>
      </c>
      <c r="M14" s="44">
        <f>SUM(I14:K14)</f>
        <v>74</v>
      </c>
      <c r="N14" s="44">
        <f>SUM(I14:L14)</f>
        <v>88</v>
      </c>
    </row>
    <row r="15" spans="1:14" ht="37.950000000000003" customHeight="1" x14ac:dyDescent="0.3">
      <c r="A15" s="51"/>
      <c r="B15" s="45" t="s">
        <v>10</v>
      </c>
      <c r="C15" s="45">
        <f>C13+C14</f>
        <v>198</v>
      </c>
      <c r="D15" s="45">
        <f t="shared" ref="D15:F15" si="8">D13+D14</f>
        <v>39</v>
      </c>
      <c r="E15" s="45">
        <f t="shared" si="8"/>
        <v>439</v>
      </c>
      <c r="F15" s="45">
        <f t="shared" si="8"/>
        <v>679</v>
      </c>
      <c r="G15" s="45"/>
      <c r="H15" s="45">
        <f t="shared" ref="H15" si="9">H13+H14</f>
        <v>676</v>
      </c>
      <c r="I15" s="45">
        <f t="shared" ref="I15:N15" si="10">I13+I14</f>
        <v>131</v>
      </c>
      <c r="J15" s="45">
        <f t="shared" si="10"/>
        <v>25</v>
      </c>
      <c r="K15" s="45">
        <f t="shared" si="10"/>
        <v>412</v>
      </c>
      <c r="L15" s="45">
        <f t="shared" si="10"/>
        <v>312</v>
      </c>
      <c r="M15" s="45">
        <f t="shared" si="10"/>
        <v>568</v>
      </c>
      <c r="N15" s="45">
        <f t="shared" si="10"/>
        <v>880</v>
      </c>
    </row>
    <row r="16" spans="1:14" ht="37.950000000000003" customHeight="1" x14ac:dyDescent="0.3">
      <c r="A16" s="52" t="s">
        <v>63</v>
      </c>
      <c r="B16" s="46" t="s">
        <v>59</v>
      </c>
      <c r="C16" s="38">
        <v>176</v>
      </c>
      <c r="D16" s="38">
        <v>35</v>
      </c>
      <c r="E16" s="38">
        <v>393</v>
      </c>
      <c r="F16" s="38">
        <v>611</v>
      </c>
      <c r="G16" s="38">
        <v>0</v>
      </c>
      <c r="H16" s="38">
        <f>SUM(C16:E16)</f>
        <v>604</v>
      </c>
      <c r="I16" s="47">
        <v>89</v>
      </c>
      <c r="J16" s="47">
        <v>11</v>
      </c>
      <c r="K16" s="47">
        <v>184</v>
      </c>
      <c r="L16" s="47">
        <v>305</v>
      </c>
      <c r="M16" s="46">
        <f>SUM(I16:K16)</f>
        <v>284</v>
      </c>
      <c r="N16" s="46">
        <f>SUM(I16:L16)</f>
        <v>589</v>
      </c>
    </row>
    <row r="17" spans="1:14" ht="37.950000000000003" customHeight="1" x14ac:dyDescent="0.3">
      <c r="A17" s="52"/>
      <c r="B17" s="46" t="s">
        <v>40</v>
      </c>
      <c r="C17" s="38">
        <v>11</v>
      </c>
      <c r="D17" s="38">
        <v>2</v>
      </c>
      <c r="E17" s="38">
        <v>23</v>
      </c>
      <c r="F17" s="38">
        <v>34</v>
      </c>
      <c r="G17" s="38">
        <v>0</v>
      </c>
      <c r="H17" s="38">
        <f>SUM(C17:E17)</f>
        <v>36</v>
      </c>
      <c r="I17" s="46">
        <v>3</v>
      </c>
      <c r="J17" s="46">
        <v>2</v>
      </c>
      <c r="K17" s="46">
        <v>29</v>
      </c>
      <c r="L17" s="46">
        <v>10</v>
      </c>
      <c r="M17" s="46">
        <f>SUM(I17:L17)</f>
        <v>44</v>
      </c>
      <c r="N17" s="46">
        <f>SUM(I17:L17)</f>
        <v>44</v>
      </c>
    </row>
    <row r="18" spans="1:14" ht="37.950000000000003" customHeight="1" x14ac:dyDescent="0.3">
      <c r="A18" s="52"/>
      <c r="B18" s="48" t="s">
        <v>10</v>
      </c>
      <c r="C18" s="39">
        <f>C16+C17</f>
        <v>187</v>
      </c>
      <c r="D18" s="39">
        <f t="shared" ref="D18:F18" si="11">D16+D17</f>
        <v>37</v>
      </c>
      <c r="E18" s="39">
        <f t="shared" si="11"/>
        <v>416</v>
      </c>
      <c r="F18" s="39">
        <f t="shared" si="11"/>
        <v>645</v>
      </c>
      <c r="G18" s="39"/>
      <c r="H18" s="39">
        <f t="shared" ref="H18" si="12">H16+H17</f>
        <v>640</v>
      </c>
      <c r="I18" s="48">
        <f t="shared" ref="I18:N18" si="13">I16+I17</f>
        <v>92</v>
      </c>
      <c r="J18" s="48">
        <f t="shared" si="13"/>
        <v>13</v>
      </c>
      <c r="K18" s="48">
        <f t="shared" si="13"/>
        <v>213</v>
      </c>
      <c r="L18" s="48">
        <f t="shared" si="13"/>
        <v>315</v>
      </c>
      <c r="M18" s="48">
        <f t="shared" si="13"/>
        <v>328</v>
      </c>
      <c r="N18" s="48">
        <f t="shared" si="13"/>
        <v>633</v>
      </c>
    </row>
  </sheetData>
  <mergeCells count="10">
    <mergeCell ref="A7:A9"/>
    <mergeCell ref="A10:A12"/>
    <mergeCell ref="A13:A15"/>
    <mergeCell ref="A16:A18"/>
    <mergeCell ref="A1:N1"/>
    <mergeCell ref="A2:A3"/>
    <mergeCell ref="B2:B3"/>
    <mergeCell ref="C2:H2"/>
    <mergeCell ref="I2:N2"/>
    <mergeCell ref="A4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F41F-209F-472F-AE0C-39715A9A53B2}">
  <dimension ref="A2:M39"/>
  <sheetViews>
    <sheetView topLeftCell="A22" workbookViewId="0">
      <selection activeCell="E10" sqref="E10"/>
    </sheetView>
  </sheetViews>
  <sheetFormatPr defaultRowHeight="14.4" x14ac:dyDescent="0.3"/>
  <cols>
    <col min="1" max="1" width="18.6640625" customWidth="1"/>
    <col min="2" max="2" width="18.33203125" customWidth="1"/>
    <col min="3" max="8" width="14.5546875" customWidth="1"/>
    <col min="9" max="10" width="4.5546875" customWidth="1"/>
    <col min="11" max="13" width="20" customWidth="1"/>
  </cols>
  <sheetData>
    <row r="2" spans="1:13" ht="16.8" x14ac:dyDescent="0.3">
      <c r="A2" s="1"/>
      <c r="B2" s="68" t="s">
        <v>0</v>
      </c>
      <c r="C2" s="68"/>
      <c r="D2" s="68"/>
      <c r="E2" s="68"/>
      <c r="F2" s="68"/>
      <c r="G2" s="68"/>
      <c r="H2" s="68"/>
      <c r="I2" s="1"/>
    </row>
    <row r="3" spans="1:13" ht="16.8" x14ac:dyDescent="0.3">
      <c r="A3" s="59" t="s">
        <v>1</v>
      </c>
      <c r="B3" s="60" t="s">
        <v>2</v>
      </c>
      <c r="C3" s="61"/>
      <c r="D3" s="61"/>
      <c r="E3" s="61"/>
      <c r="F3" s="61"/>
      <c r="G3" s="61"/>
      <c r="H3" s="62"/>
      <c r="I3" s="1"/>
      <c r="K3" s="73" t="s">
        <v>3</v>
      </c>
      <c r="L3" s="73"/>
      <c r="M3" s="73"/>
    </row>
    <row r="4" spans="1:13" ht="34.200000000000003" thickBot="1" x14ac:dyDescent="0.35">
      <c r="A4" s="59"/>
      <c r="B4" s="2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5" t="s">
        <v>10</v>
      </c>
      <c r="I4" s="1"/>
      <c r="K4" s="74"/>
      <c r="L4" s="74"/>
      <c r="M4" s="74"/>
    </row>
    <row r="5" spans="1:13" ht="49.2" customHeight="1" thickBot="1" x14ac:dyDescent="0.35">
      <c r="A5" s="6" t="s">
        <v>11</v>
      </c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9"/>
      <c r="H5" s="10"/>
      <c r="I5" s="1"/>
      <c r="K5" s="75" t="s">
        <v>17</v>
      </c>
      <c r="L5" s="76"/>
      <c r="M5" s="11" t="s">
        <v>12</v>
      </c>
    </row>
    <row r="6" spans="1:13" ht="49.2" customHeight="1" x14ac:dyDescent="0.3">
      <c r="A6" s="12" t="s">
        <v>18</v>
      </c>
      <c r="B6" s="13">
        <v>144</v>
      </c>
      <c r="C6" s="14">
        <f>ROUND(0.15*B6,0)</f>
        <v>22</v>
      </c>
      <c r="D6" s="14">
        <f>ROUND(0.03*B6,0)</f>
        <v>4</v>
      </c>
      <c r="E6" s="14">
        <f>ROUND(0.32*B6,0)</f>
        <v>46</v>
      </c>
      <c r="F6" s="14">
        <f>ROUND(0.5*B6,0)</f>
        <v>72</v>
      </c>
      <c r="G6" s="15"/>
      <c r="H6" s="16">
        <f>SUM(C6:F6)</f>
        <v>144</v>
      </c>
      <c r="I6" s="1"/>
      <c r="K6" s="17" t="s">
        <v>19</v>
      </c>
      <c r="L6" s="77" t="s">
        <v>20</v>
      </c>
      <c r="M6" s="18">
        <v>0.04</v>
      </c>
    </row>
    <row r="7" spans="1:13" ht="49.2" customHeight="1" x14ac:dyDescent="0.3">
      <c r="A7" s="19" t="s">
        <v>21</v>
      </c>
      <c r="B7" s="13">
        <v>72</v>
      </c>
      <c r="C7" s="14">
        <f t="shared" ref="C7:C17" si="0">ROUND(0.15*B7,0)</f>
        <v>11</v>
      </c>
      <c r="D7" s="14">
        <f t="shared" ref="D7:D17" si="1">ROUND(0.03*B7,0)</f>
        <v>2</v>
      </c>
      <c r="E7" s="14">
        <f t="shared" ref="E7:E17" si="2">ROUND(0.32*B7,0)</f>
        <v>23</v>
      </c>
      <c r="F7" s="14">
        <f t="shared" ref="F7:F17" si="3">ROUND(0.5*B7,0)</f>
        <v>36</v>
      </c>
      <c r="G7" s="15"/>
      <c r="H7" s="16">
        <f t="shared" ref="H7:H17" si="4">SUM(C7:F7)</f>
        <v>72</v>
      </c>
      <c r="I7" s="1"/>
      <c r="K7" s="17" t="s">
        <v>22</v>
      </c>
      <c r="L7" s="78"/>
      <c r="M7" s="18">
        <v>0.15</v>
      </c>
    </row>
    <row r="8" spans="1:13" ht="49.2" customHeight="1" x14ac:dyDescent="0.3">
      <c r="A8" s="19" t="s">
        <v>23</v>
      </c>
      <c r="B8" s="13">
        <v>80</v>
      </c>
      <c r="C8" s="14">
        <f t="shared" si="0"/>
        <v>12</v>
      </c>
      <c r="D8" s="14">
        <f t="shared" si="1"/>
        <v>2</v>
      </c>
      <c r="E8" s="14">
        <f t="shared" si="2"/>
        <v>26</v>
      </c>
      <c r="F8" s="14">
        <f t="shared" si="3"/>
        <v>40</v>
      </c>
      <c r="G8" s="15"/>
      <c r="H8" s="16">
        <f t="shared" si="4"/>
        <v>80</v>
      </c>
      <c r="I8" s="1"/>
      <c r="K8" s="17" t="s">
        <v>24</v>
      </c>
      <c r="L8" s="78"/>
      <c r="M8" s="18">
        <v>0.04</v>
      </c>
    </row>
    <row r="9" spans="1:13" ht="49.2" customHeight="1" x14ac:dyDescent="0.3">
      <c r="A9" s="19" t="s">
        <v>25</v>
      </c>
      <c r="B9" s="13">
        <v>80</v>
      </c>
      <c r="C9" s="14">
        <f t="shared" si="0"/>
        <v>12</v>
      </c>
      <c r="D9" s="14">
        <f t="shared" si="1"/>
        <v>2</v>
      </c>
      <c r="E9" s="14">
        <f t="shared" si="2"/>
        <v>26</v>
      </c>
      <c r="F9" s="14">
        <f t="shared" si="3"/>
        <v>40</v>
      </c>
      <c r="G9" s="15"/>
      <c r="H9" s="16">
        <f t="shared" si="4"/>
        <v>80</v>
      </c>
      <c r="I9" s="1"/>
      <c r="K9" s="17" t="s">
        <v>26</v>
      </c>
      <c r="L9" s="78"/>
      <c r="M9" s="18">
        <v>0.04</v>
      </c>
    </row>
    <row r="10" spans="1:13" ht="49.2" customHeight="1" x14ac:dyDescent="0.3">
      <c r="A10" s="19" t="s">
        <v>27</v>
      </c>
      <c r="B10" s="13">
        <v>40</v>
      </c>
      <c r="C10" s="14">
        <f t="shared" si="0"/>
        <v>6</v>
      </c>
      <c r="D10" s="14">
        <f t="shared" si="1"/>
        <v>1</v>
      </c>
      <c r="E10" s="14">
        <f t="shared" si="2"/>
        <v>13</v>
      </c>
      <c r="F10" s="14">
        <f t="shared" si="3"/>
        <v>20</v>
      </c>
      <c r="G10" s="15"/>
      <c r="H10" s="16">
        <f t="shared" si="4"/>
        <v>40</v>
      </c>
      <c r="I10" s="1"/>
      <c r="K10" s="17" t="s">
        <v>28</v>
      </c>
      <c r="L10" s="79"/>
      <c r="M10" s="18">
        <v>0.05</v>
      </c>
    </row>
    <row r="11" spans="1:13" ht="49.2" customHeight="1" x14ac:dyDescent="0.3">
      <c r="A11" s="19" t="s">
        <v>29</v>
      </c>
      <c r="B11" s="13">
        <v>60</v>
      </c>
      <c r="C11" s="14">
        <f t="shared" si="0"/>
        <v>9</v>
      </c>
      <c r="D11" s="14">
        <f t="shared" si="1"/>
        <v>2</v>
      </c>
      <c r="E11" s="14">
        <f t="shared" si="2"/>
        <v>19</v>
      </c>
      <c r="F11" s="14">
        <f t="shared" si="3"/>
        <v>30</v>
      </c>
      <c r="G11" s="15"/>
      <c r="H11" s="16">
        <f t="shared" si="4"/>
        <v>60</v>
      </c>
      <c r="I11" s="1"/>
      <c r="K11" s="69" t="s">
        <v>30</v>
      </c>
      <c r="L11" s="70"/>
      <c r="M11" s="20">
        <v>0.15</v>
      </c>
    </row>
    <row r="12" spans="1:13" ht="49.2" customHeight="1" x14ac:dyDescent="0.3">
      <c r="A12" s="19" t="s">
        <v>31</v>
      </c>
      <c r="B12" s="13">
        <v>40</v>
      </c>
      <c r="C12" s="14">
        <f t="shared" si="0"/>
        <v>6</v>
      </c>
      <c r="D12" s="14">
        <f t="shared" si="1"/>
        <v>1</v>
      </c>
      <c r="E12" s="14">
        <f t="shared" si="2"/>
        <v>13</v>
      </c>
      <c r="F12" s="14">
        <f t="shared" si="3"/>
        <v>20</v>
      </c>
      <c r="G12" s="15"/>
      <c r="H12" s="16">
        <f t="shared" si="4"/>
        <v>40</v>
      </c>
      <c r="I12" s="1"/>
      <c r="K12" s="71" t="s">
        <v>32</v>
      </c>
      <c r="L12" s="72"/>
      <c r="M12" s="21">
        <v>0.03</v>
      </c>
    </row>
    <row r="13" spans="1:13" ht="49.2" customHeight="1" thickBot="1" x14ac:dyDescent="0.35">
      <c r="A13" s="19" t="s">
        <v>33</v>
      </c>
      <c r="B13" s="13">
        <v>50</v>
      </c>
      <c r="C13" s="14">
        <v>7</v>
      </c>
      <c r="D13" s="14">
        <f t="shared" si="1"/>
        <v>2</v>
      </c>
      <c r="E13" s="14">
        <f t="shared" si="2"/>
        <v>16</v>
      </c>
      <c r="F13" s="14">
        <f t="shared" si="3"/>
        <v>25</v>
      </c>
      <c r="G13" s="15"/>
      <c r="H13" s="16">
        <f t="shared" si="4"/>
        <v>50</v>
      </c>
      <c r="I13" s="1"/>
      <c r="K13" s="63" t="s">
        <v>34</v>
      </c>
      <c r="L13" s="64"/>
      <c r="M13" s="22">
        <f>SUM(M6:M12)</f>
        <v>0.5</v>
      </c>
    </row>
    <row r="14" spans="1:13" ht="49.2" customHeight="1" x14ac:dyDescent="0.3">
      <c r="A14" s="19" t="s">
        <v>35</v>
      </c>
      <c r="B14" s="13">
        <v>55</v>
      </c>
      <c r="C14" s="14">
        <v>7</v>
      </c>
      <c r="D14" s="14">
        <f t="shared" si="1"/>
        <v>2</v>
      </c>
      <c r="E14" s="14">
        <f t="shared" si="2"/>
        <v>18</v>
      </c>
      <c r="F14" s="14">
        <f t="shared" si="3"/>
        <v>28</v>
      </c>
      <c r="G14" s="15"/>
      <c r="H14" s="16">
        <f t="shared" si="4"/>
        <v>55</v>
      </c>
      <c r="I14" s="1"/>
      <c r="K14" s="65"/>
      <c r="L14" s="65"/>
      <c r="M14" s="65"/>
    </row>
    <row r="15" spans="1:13" ht="49.2" customHeight="1" x14ac:dyDescent="0.3">
      <c r="A15" s="19" t="s">
        <v>36</v>
      </c>
      <c r="B15" s="13">
        <v>480</v>
      </c>
      <c r="C15" s="14">
        <f t="shared" si="0"/>
        <v>72</v>
      </c>
      <c r="D15" s="14">
        <f t="shared" si="1"/>
        <v>14</v>
      </c>
      <c r="E15" s="14">
        <f t="shared" si="2"/>
        <v>154</v>
      </c>
      <c r="F15" s="14">
        <f t="shared" si="3"/>
        <v>240</v>
      </c>
      <c r="G15" s="15"/>
      <c r="H15" s="16">
        <f t="shared" si="4"/>
        <v>480</v>
      </c>
      <c r="I15" s="1"/>
      <c r="K15" s="65"/>
      <c r="L15" s="65"/>
      <c r="M15" s="65"/>
    </row>
    <row r="16" spans="1:13" ht="49.2" customHeight="1" x14ac:dyDescent="0.3">
      <c r="A16" s="19" t="s">
        <v>37</v>
      </c>
      <c r="B16" s="13">
        <v>80</v>
      </c>
      <c r="C16" s="14">
        <f t="shared" si="0"/>
        <v>12</v>
      </c>
      <c r="D16" s="14">
        <f t="shared" si="1"/>
        <v>2</v>
      </c>
      <c r="E16" s="14">
        <f t="shared" si="2"/>
        <v>26</v>
      </c>
      <c r="F16" s="14">
        <f t="shared" si="3"/>
        <v>40</v>
      </c>
      <c r="G16" s="15"/>
      <c r="H16" s="16">
        <f t="shared" si="4"/>
        <v>80</v>
      </c>
      <c r="I16" s="1"/>
      <c r="K16" s="65"/>
      <c r="L16" s="65"/>
      <c r="M16" s="65"/>
    </row>
    <row r="17" spans="1:13" ht="49.2" customHeight="1" x14ac:dyDescent="0.3">
      <c r="A17" s="19" t="s">
        <v>38</v>
      </c>
      <c r="B17" s="13">
        <v>80</v>
      </c>
      <c r="C17" s="14">
        <f t="shared" si="0"/>
        <v>12</v>
      </c>
      <c r="D17" s="14">
        <f t="shared" si="1"/>
        <v>2</v>
      </c>
      <c r="E17" s="14">
        <f t="shared" si="2"/>
        <v>26</v>
      </c>
      <c r="F17" s="14">
        <f t="shared" si="3"/>
        <v>40</v>
      </c>
      <c r="G17" s="15"/>
      <c r="H17" s="16">
        <f t="shared" si="4"/>
        <v>80</v>
      </c>
      <c r="I17" s="1"/>
      <c r="K17" s="65"/>
      <c r="L17" s="65"/>
      <c r="M17" s="65"/>
    </row>
    <row r="18" spans="1:13" ht="49.2" customHeight="1" x14ac:dyDescent="0.3">
      <c r="A18" s="23" t="s">
        <v>10</v>
      </c>
      <c r="B18" s="23">
        <f>SUM(B6:B17)</f>
        <v>1261</v>
      </c>
      <c r="C18" s="23">
        <f>SUM(C6:C17)</f>
        <v>188</v>
      </c>
      <c r="D18" s="23">
        <f t="shared" ref="D18:H18" si="5">SUM(D6:D17)</f>
        <v>36</v>
      </c>
      <c r="E18" s="23">
        <f t="shared" si="5"/>
        <v>406</v>
      </c>
      <c r="F18" s="23">
        <f t="shared" si="5"/>
        <v>631</v>
      </c>
      <c r="G18" s="23">
        <f t="shared" si="5"/>
        <v>0</v>
      </c>
      <c r="H18" s="23">
        <f t="shared" si="5"/>
        <v>1261</v>
      </c>
      <c r="I18" s="1"/>
    </row>
    <row r="19" spans="1:13" ht="49.2" customHeight="1" x14ac:dyDescent="0.3">
      <c r="A19" s="24" t="s">
        <v>39</v>
      </c>
      <c r="B19" s="24">
        <f>B18*3</f>
        <v>3783</v>
      </c>
      <c r="C19" s="24">
        <f t="shared" ref="C19:H19" si="6">C18*3</f>
        <v>564</v>
      </c>
      <c r="D19" s="24">
        <f t="shared" si="6"/>
        <v>108</v>
      </c>
      <c r="E19" s="24">
        <f t="shared" si="6"/>
        <v>1218</v>
      </c>
      <c r="F19" s="24">
        <f t="shared" si="6"/>
        <v>1893</v>
      </c>
      <c r="G19" s="24">
        <f t="shared" si="6"/>
        <v>0</v>
      </c>
      <c r="H19" s="24">
        <f t="shared" si="6"/>
        <v>3783</v>
      </c>
      <c r="I19" s="1"/>
    </row>
    <row r="20" spans="1:13" ht="49.2" customHeight="1" x14ac:dyDescent="0.3">
      <c r="A20" s="66" t="s">
        <v>40</v>
      </c>
      <c r="B20" s="67"/>
      <c r="C20" s="67"/>
      <c r="D20" s="67"/>
      <c r="E20" s="67"/>
      <c r="F20" s="67"/>
      <c r="G20" s="67"/>
      <c r="H20" s="67"/>
      <c r="I20" s="1"/>
    </row>
    <row r="21" spans="1:13" ht="49.2" customHeight="1" x14ac:dyDescent="0.3">
      <c r="A21" s="59" t="s">
        <v>1</v>
      </c>
      <c r="B21" s="60" t="s">
        <v>41</v>
      </c>
      <c r="C21" s="61"/>
      <c r="D21" s="61"/>
      <c r="E21" s="61"/>
      <c r="F21" s="61"/>
      <c r="G21" s="61"/>
      <c r="H21" s="62"/>
      <c r="I21" s="1"/>
    </row>
    <row r="22" spans="1:13" ht="49.2" customHeight="1" thickBot="1" x14ac:dyDescent="0.35">
      <c r="A22" s="59"/>
      <c r="B22" s="2" t="s">
        <v>4</v>
      </c>
      <c r="C22" s="3" t="s">
        <v>5</v>
      </c>
      <c r="D22" s="3" t="s">
        <v>6</v>
      </c>
      <c r="E22" s="3" t="s">
        <v>7</v>
      </c>
      <c r="F22" s="4" t="s">
        <v>8</v>
      </c>
      <c r="G22" s="5" t="s">
        <v>9</v>
      </c>
      <c r="H22" s="5" t="s">
        <v>10</v>
      </c>
      <c r="I22" s="1"/>
    </row>
    <row r="23" spans="1:13" ht="49.2" customHeight="1" thickBot="1" x14ac:dyDescent="0.35">
      <c r="A23" s="6" t="s">
        <v>11</v>
      </c>
      <c r="B23" s="7" t="s">
        <v>12</v>
      </c>
      <c r="C23" s="8" t="s">
        <v>13</v>
      </c>
      <c r="D23" s="8" t="s">
        <v>14</v>
      </c>
      <c r="E23" s="8" t="s">
        <v>15</v>
      </c>
      <c r="F23" s="8" t="s">
        <v>16</v>
      </c>
      <c r="G23" s="25"/>
      <c r="H23" s="25"/>
      <c r="I23" s="1"/>
    </row>
    <row r="24" spans="1:13" ht="49.2" customHeight="1" x14ac:dyDescent="0.3">
      <c r="A24" s="26" t="s">
        <v>42</v>
      </c>
      <c r="B24" s="27">
        <v>30</v>
      </c>
      <c r="C24" s="28">
        <f>ROUND(0.15*B24,0)</f>
        <v>5</v>
      </c>
      <c r="D24" s="28">
        <f>ROUND(0.03*B24,0)</f>
        <v>1</v>
      </c>
      <c r="E24" s="28">
        <f>ROUND(0.32*B24,0)</f>
        <v>10</v>
      </c>
      <c r="F24" s="28">
        <v>14</v>
      </c>
      <c r="G24" s="28"/>
      <c r="H24" s="29">
        <f>SUM(C24:F24)</f>
        <v>30</v>
      </c>
      <c r="I24" s="1"/>
    </row>
    <row r="25" spans="1:13" ht="49.2" customHeight="1" x14ac:dyDescent="0.3">
      <c r="A25" s="26" t="s">
        <v>43</v>
      </c>
      <c r="B25" s="27">
        <v>30</v>
      </c>
      <c r="C25" s="28">
        <f>ROUND(0.15*B25,0)</f>
        <v>5</v>
      </c>
      <c r="D25" s="28">
        <f>ROUND(0.03*B25,0)</f>
        <v>1</v>
      </c>
      <c r="E25" s="28">
        <f>ROUND(0.32*B25,0)</f>
        <v>10</v>
      </c>
      <c r="F25" s="28">
        <v>14</v>
      </c>
      <c r="G25" s="28"/>
      <c r="H25" s="29">
        <f t="shared" ref="H25:H27" si="7">SUM(C25:F25)</f>
        <v>30</v>
      </c>
      <c r="I25" s="1"/>
    </row>
    <row r="26" spans="1:13" ht="49.2" customHeight="1" x14ac:dyDescent="0.3">
      <c r="A26" s="26" t="s">
        <v>44</v>
      </c>
      <c r="B26" s="27">
        <v>40</v>
      </c>
      <c r="C26" s="28">
        <f>ROUND(0.15*B26,0)</f>
        <v>6</v>
      </c>
      <c r="D26" s="28">
        <f>ROUND(0.03*B26,0)</f>
        <v>1</v>
      </c>
      <c r="E26" s="28">
        <f>ROUND(0.32*B26,0)</f>
        <v>13</v>
      </c>
      <c r="F26" s="28">
        <v>20</v>
      </c>
      <c r="G26" s="28"/>
      <c r="H26" s="29">
        <f t="shared" si="7"/>
        <v>40</v>
      </c>
      <c r="I26" s="1"/>
    </row>
    <row r="27" spans="1:13" ht="49.2" customHeight="1" x14ac:dyDescent="0.3">
      <c r="A27" s="26" t="s">
        <v>45</v>
      </c>
      <c r="B27" s="27">
        <v>40</v>
      </c>
      <c r="C27" s="28">
        <f>ROUND(0.15*B27,0)</f>
        <v>6</v>
      </c>
      <c r="D27" s="28">
        <f>ROUND(0.03*B27,0)</f>
        <v>1</v>
      </c>
      <c r="E27" s="28">
        <f>ROUND(0.32*B27,0)</f>
        <v>13</v>
      </c>
      <c r="F27" s="28">
        <v>20</v>
      </c>
      <c r="G27" s="28"/>
      <c r="H27" s="29">
        <f t="shared" si="7"/>
        <v>40</v>
      </c>
      <c r="I27" s="1"/>
    </row>
    <row r="28" spans="1:13" ht="49.2" customHeight="1" x14ac:dyDescent="0.3">
      <c r="A28" s="30" t="s">
        <v>10</v>
      </c>
      <c r="B28" s="23">
        <f>SUM(B24:B27)</f>
        <v>140</v>
      </c>
      <c r="C28" s="23">
        <f>SUM(C24:C27)</f>
        <v>22</v>
      </c>
      <c r="D28" s="23">
        <f t="shared" ref="D28:H28" si="8">SUM(D24:D27)</f>
        <v>4</v>
      </c>
      <c r="E28" s="23">
        <f t="shared" si="8"/>
        <v>46</v>
      </c>
      <c r="F28" s="23">
        <f t="shared" si="8"/>
        <v>68</v>
      </c>
      <c r="G28" s="23"/>
      <c r="H28" s="23">
        <f t="shared" si="8"/>
        <v>140</v>
      </c>
      <c r="I28" s="1"/>
    </row>
    <row r="29" spans="1:13" ht="49.2" customHeight="1" x14ac:dyDescent="0.3">
      <c r="A29" s="31" t="s">
        <v>46</v>
      </c>
      <c r="B29" s="31">
        <f>B28*2</f>
        <v>280</v>
      </c>
      <c r="C29" s="32">
        <f>2*C28</f>
        <v>44</v>
      </c>
      <c r="D29" s="32">
        <f t="shared" ref="D29:H29" si="9">2*D28</f>
        <v>8</v>
      </c>
      <c r="E29" s="32">
        <f t="shared" si="9"/>
        <v>92</v>
      </c>
      <c r="F29" s="32">
        <f t="shared" si="9"/>
        <v>136</v>
      </c>
      <c r="G29" s="32"/>
      <c r="H29" s="32">
        <f t="shared" si="9"/>
        <v>280</v>
      </c>
      <c r="I29" s="1"/>
    </row>
    <row r="30" spans="1:13" ht="16.8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3" ht="16.8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3" ht="16.8" x14ac:dyDescent="0.3">
      <c r="A32" s="33" t="s">
        <v>47</v>
      </c>
      <c r="B32" s="1"/>
      <c r="C32" s="1"/>
      <c r="D32" s="1"/>
      <c r="E32" s="1"/>
      <c r="F32" s="1"/>
      <c r="G32" s="1"/>
      <c r="H32" s="1"/>
      <c r="I32" s="1"/>
    </row>
    <row r="33" spans="1:9" ht="16.8" x14ac:dyDescent="0.3">
      <c r="A33" s="34" t="s">
        <v>48</v>
      </c>
      <c r="B33" s="1"/>
      <c r="C33" s="1"/>
      <c r="D33" s="1"/>
      <c r="E33" s="1"/>
      <c r="F33" s="1"/>
      <c r="G33" s="1"/>
      <c r="H33" s="1"/>
      <c r="I33" s="1"/>
    </row>
    <row r="34" spans="1:9" ht="16.8" x14ac:dyDescent="0.3">
      <c r="A34" s="33"/>
      <c r="B34" s="1"/>
      <c r="C34" s="1"/>
      <c r="D34" s="1"/>
      <c r="E34" s="1"/>
      <c r="F34" s="1"/>
      <c r="G34" s="1"/>
      <c r="H34" s="1"/>
      <c r="I34" s="1"/>
    </row>
    <row r="35" spans="1:9" ht="16.8" x14ac:dyDescent="0.3">
      <c r="A35" s="33" t="s">
        <v>49</v>
      </c>
      <c r="B35" s="1"/>
      <c r="C35" s="1"/>
      <c r="D35" s="1"/>
      <c r="E35" s="1"/>
      <c r="F35" s="1"/>
      <c r="G35" s="1"/>
      <c r="H35" s="1"/>
      <c r="I35" s="1"/>
    </row>
    <row r="36" spans="1:9" ht="16.8" x14ac:dyDescent="0.3">
      <c r="A36" s="34" t="s">
        <v>50</v>
      </c>
      <c r="B36" s="1"/>
      <c r="C36" s="1"/>
      <c r="D36" s="1"/>
      <c r="E36" s="1"/>
      <c r="F36" s="1"/>
      <c r="G36" s="1"/>
      <c r="H36" s="1"/>
      <c r="I36" s="1"/>
    </row>
    <row r="37" spans="1:9" ht="16.8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6.8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6.8" x14ac:dyDescent="0.3">
      <c r="A39" s="1"/>
      <c r="B39" s="1"/>
      <c r="C39" s="1"/>
      <c r="D39" s="1"/>
      <c r="E39" s="1"/>
      <c r="F39" s="1"/>
      <c r="G39" s="1"/>
      <c r="H39" s="1"/>
      <c r="I39" s="1"/>
    </row>
  </sheetData>
  <mergeCells count="13">
    <mergeCell ref="B2:H2"/>
    <mergeCell ref="A3:A4"/>
    <mergeCell ref="B3:H3"/>
    <mergeCell ref="K11:L11"/>
    <mergeCell ref="K12:L12"/>
    <mergeCell ref="K3:M4"/>
    <mergeCell ref="K5:L5"/>
    <mergeCell ref="L6:L10"/>
    <mergeCell ref="A21:A22"/>
    <mergeCell ref="B21:H21"/>
    <mergeCell ref="K13:L13"/>
    <mergeCell ref="K14:M17"/>
    <mergeCell ref="A20:H20"/>
  </mergeCells>
  <hyperlinks>
    <hyperlink ref="A33" r:id="rId1" display="https://gokdom.kar.nic.in/Documents/Notifications_Reports/Govt Orders/AnnualIncomeBackwardClassesGO.pdf" xr:uid="{21A37C40-68C9-423B-832B-03E60F6F7E99}"/>
    <hyperlink ref="A36" r:id="rId2" display="https://gokdom.kar.nic.in/Documents/Notifications_Reports/Govt Orders/OBCCertificatetoMuslimsEng.pdf" xr:uid="{08C65383-631D-4AC2-9034-67BC8A500E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212-AVG-RESERVED-SEATS-ADMITTED</vt:lpstr>
      <vt:lpstr>SEAT-MATRIX-RESVN-PERCENTAGE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2021-02-20T14:30:19Z</dcterms:created>
  <dcterms:modified xsi:type="dcterms:W3CDTF">2021-06-12T09:22:11Z</dcterms:modified>
</cp:coreProperties>
</file>